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K:\BirthToThree\General Supervision\SPPAPR\FFY23 SPP-APR due Feb 2025\PR\"/>
    </mc:Choice>
  </mc:AlternateContent>
  <xr:revisionPtr revIDLastSave="0" documentId="13_ncr:1_{74B0D52E-0A8A-4845-AA12-E8E177CB32E9}" xr6:coauthVersionLast="47" xr6:coauthVersionMax="47" xr10:uidLastSave="{00000000-0000-0000-0000-000000000000}"/>
  <bookViews>
    <workbookView xWindow="28680" yWindow="120" windowWidth="29040" windowHeight="15720" tabRatio="888" firstSheet="1" activeTab="2" xr2:uid="{00000000-000D-0000-FFFF-FFFF00000000}"/>
  </bookViews>
  <sheets>
    <sheet name="Indicator list" sheetId="17" r:id="rId1"/>
    <sheet name="ICC Summary" sheetId="21" r:id="rId2"/>
    <sheet name="Indicator 1" sheetId="1" r:id="rId3"/>
    <sheet name="Indicator 2" sheetId="2" r:id="rId4"/>
    <sheet name="Indicator 3a" sheetId="3" r:id="rId5"/>
    <sheet name="Indicator 3b" sheetId="13" r:id="rId6"/>
    <sheet name="Indicator 3c" sheetId="14" r:id="rId7"/>
    <sheet name="Indicator 4a" sheetId="20" r:id="rId8"/>
    <sheet name="Indicator 4b" sheetId="15" r:id="rId9"/>
    <sheet name="Indicator 4c" sheetId="16" r:id="rId10"/>
    <sheet name="Indicator 5" sheetId="7" r:id="rId11"/>
    <sheet name="Indicator 6" sheetId="8" r:id="rId12"/>
    <sheet name="Indicator 7" sheetId="9" r:id="rId13"/>
    <sheet name="Indicator 8a" sheetId="10" r:id="rId14"/>
    <sheet name="Indicator 8b" sheetId="11" r:id="rId15"/>
    <sheet name="Indicator 8c" sheetId="12" r:id="rId16"/>
  </sheets>
  <definedNames>
    <definedName name="_xlnm._FilterDatabase" localSheetId="4" hidden="1">'Indicator 3a'!$G$1:$G$26</definedName>
    <definedName name="_xlnm._FilterDatabase" localSheetId="5" hidden="1">'Indicator 3b'!$A$4:$H$25</definedName>
    <definedName name="_xlnm._FilterDatabase" localSheetId="6" hidden="1">'Indicator 3c'!$A$4:$H$25</definedName>
    <definedName name="_ftn1" localSheetId="3">'Indicator 2'!#REF!</definedName>
    <definedName name="_ftnref1" localSheetId="3">'Indicator 2'!$A$2</definedName>
    <definedName name="_xlnm.Print_Area" localSheetId="2">'Indicator 1'!$A$1:$I$25</definedName>
    <definedName name="_xlnm.Print_Area" localSheetId="3">'Indicator 2'!$A$1:$G$24</definedName>
    <definedName name="_xlnm.Print_Area" localSheetId="4">'Indicator 3a'!$A$1:$H$26</definedName>
    <definedName name="_xlnm.Print_Area" localSheetId="5">'Indicator 3b'!$A$1:$H$27</definedName>
    <definedName name="_xlnm.Print_Area" localSheetId="6">'Indicator 3c'!$A$1:$H$27</definedName>
    <definedName name="_xlnm.Print_Area" localSheetId="7">'Indicator 4a'!$A$1:$G$24</definedName>
    <definedName name="_xlnm.Print_Area" localSheetId="8">'Indicator 4b'!$A$1:$G$24</definedName>
    <definedName name="_xlnm.Print_Area" localSheetId="9">'Indicator 4c'!$A$1:$G$24</definedName>
    <definedName name="_xlnm.Print_Area" localSheetId="10">'Indicator 5'!$A$1:$B$14</definedName>
    <definedName name="_xlnm.Print_Area" localSheetId="11">'Indicator 6'!$A$1:$B$15</definedName>
    <definedName name="_xlnm.Print_Area" localSheetId="12">'Indicator 7'!$1:$25</definedName>
    <definedName name="_xlnm.Print_Area" localSheetId="13">'Indicator 8a'!$A$1:$G$28</definedName>
    <definedName name="_xlnm.Print_Area" localSheetId="14">'Indicator 8b'!$A$1:$G$15</definedName>
    <definedName name="_xlnm.Print_Area" localSheetId="15">'Indicator 8c'!$A$1:$I$28</definedName>
    <definedName name="_xlnm.Print_Titles" localSheetId="1">'ICC Summary'!$1:$2</definedName>
  </definedNames>
  <calcPr calcId="191029"/>
  <webPublishObjects count="2">
    <webPublishObject id="6895" divId="FFY05PublicReporting_6895" destinationFile="C:\Documents and Settings\ridgwaya.DMR-B23\My Documents\SPP\SPP-APR Feb1 2007\FFY05PublicReporting.htm"/>
    <webPublishObject id="26459" divId="FFY06PublicReporting_26459" destinationFile="H:\My Documents\FFY06PublicReporting.htm"/>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0" l="1"/>
  <c r="G6" i="15"/>
  <c r="G23" i="15"/>
  <c r="G22" i="15"/>
  <c r="G21" i="15"/>
  <c r="G20" i="15"/>
  <c r="G19" i="15"/>
  <c r="G18" i="15"/>
  <c r="G17" i="15"/>
  <c r="G16" i="15"/>
  <c r="G15" i="15"/>
  <c r="G14" i="15"/>
  <c r="G13" i="15"/>
  <c r="G12" i="15"/>
  <c r="G11" i="15"/>
  <c r="G10" i="15"/>
  <c r="G9" i="15"/>
  <c r="G8" i="15"/>
  <c r="G7" i="15"/>
  <c r="G5" i="15"/>
  <c r="G4" i="15"/>
  <c r="C23" i="15"/>
  <c r="C23" i="16"/>
  <c r="B23" i="16"/>
  <c r="D15" i="14" l="1"/>
  <c r="H24" i="3" l="1"/>
  <c r="C23" i="2" l="1"/>
  <c r="B23" i="2"/>
  <c r="B21" i="1" l="1"/>
  <c r="F21" i="1" s="1"/>
  <c r="E24" i="1"/>
  <c r="H25" i="14"/>
  <c r="H25" i="13"/>
  <c r="B23" i="20" l="1"/>
  <c r="D24" i="10" l="1"/>
  <c r="E24" i="10" s="1"/>
  <c r="C25" i="10"/>
  <c r="B25" i="10"/>
  <c r="B24" i="1"/>
  <c r="C24" i="1"/>
  <c r="D24" i="1"/>
  <c r="B13" i="11" l="1"/>
  <c r="F17" i="12" l="1"/>
  <c r="F6" i="12"/>
  <c r="F7" i="12"/>
  <c r="F8" i="12"/>
  <c r="F9" i="12"/>
  <c r="F10" i="12"/>
  <c r="F11" i="12"/>
  <c r="F12" i="12"/>
  <c r="F13" i="12"/>
  <c r="F14" i="12"/>
  <c r="F15" i="12"/>
  <c r="F16" i="12"/>
  <c r="F18" i="12"/>
  <c r="F19" i="12"/>
  <c r="F20" i="12"/>
  <c r="F21" i="12"/>
  <c r="F22" i="12"/>
  <c r="F23" i="12"/>
  <c r="F24" i="12"/>
  <c r="D4" i="16"/>
  <c r="D5" i="16"/>
  <c r="E5" i="16" s="1"/>
  <c r="D7" i="16"/>
  <c r="E7" i="16" s="1"/>
  <c r="D8" i="16"/>
  <c r="E8" i="16" s="1"/>
  <c r="D9" i="16"/>
  <c r="E9" i="16" s="1"/>
  <c r="D10" i="16"/>
  <c r="E10" i="16" s="1"/>
  <c r="D11" i="16"/>
  <c r="E11" i="16" s="1"/>
  <c r="D12" i="16"/>
  <c r="E12" i="16" s="1"/>
  <c r="D13" i="16"/>
  <c r="E13" i="16" s="1"/>
  <c r="D14" i="16"/>
  <c r="E14" i="16" s="1"/>
  <c r="D15" i="16"/>
  <c r="E15" i="16" s="1"/>
  <c r="D16" i="16"/>
  <c r="E16" i="16" s="1"/>
  <c r="D17" i="16"/>
  <c r="E17" i="16" s="1"/>
  <c r="D18" i="16"/>
  <c r="E18" i="16" s="1"/>
  <c r="D19" i="16"/>
  <c r="E19" i="16" s="1"/>
  <c r="D20" i="16"/>
  <c r="E20" i="16" s="1"/>
  <c r="D21" i="16"/>
  <c r="E21" i="16" s="1"/>
  <c r="D22" i="16"/>
  <c r="E22" i="16" s="1"/>
  <c r="D4" i="15"/>
  <c r="E4" i="15" s="1"/>
  <c r="D5" i="15"/>
  <c r="E5" i="15" s="1"/>
  <c r="D7" i="15"/>
  <c r="E7" i="15" s="1"/>
  <c r="D8" i="15"/>
  <c r="E8" i="15" s="1"/>
  <c r="D9" i="15"/>
  <c r="E9" i="15" s="1"/>
  <c r="D10" i="15"/>
  <c r="E10" i="15" s="1"/>
  <c r="D11" i="15"/>
  <c r="E11" i="15" s="1"/>
  <c r="D12" i="15"/>
  <c r="E12" i="15" s="1"/>
  <c r="D13" i="15"/>
  <c r="E13" i="15" s="1"/>
  <c r="D14" i="15"/>
  <c r="E14" i="15" s="1"/>
  <c r="D15" i="15"/>
  <c r="E15" i="15" s="1"/>
  <c r="D16" i="15"/>
  <c r="E16" i="15" s="1"/>
  <c r="D17" i="15"/>
  <c r="E17" i="15" s="1"/>
  <c r="D18" i="15"/>
  <c r="E18" i="15" s="1"/>
  <c r="D19" i="15"/>
  <c r="E19" i="15" s="1"/>
  <c r="D20" i="15"/>
  <c r="E20" i="15" s="1"/>
  <c r="D21" i="15"/>
  <c r="E21" i="15" s="1"/>
  <c r="D22" i="15"/>
  <c r="E22" i="15" s="1"/>
  <c r="B23" i="15"/>
  <c r="D5" i="20"/>
  <c r="E5" i="20" s="1"/>
  <c r="D7" i="20"/>
  <c r="E7" i="20" s="1"/>
  <c r="D8" i="20"/>
  <c r="E8" i="20" s="1"/>
  <c r="D9" i="20"/>
  <c r="E9" i="20" s="1"/>
  <c r="D10" i="20"/>
  <c r="E10" i="20" s="1"/>
  <c r="D11" i="20"/>
  <c r="E11" i="20" s="1"/>
  <c r="D12" i="20"/>
  <c r="E12" i="20" s="1"/>
  <c r="D13" i="20"/>
  <c r="E13" i="20" s="1"/>
  <c r="D14" i="20"/>
  <c r="E14" i="20" s="1"/>
  <c r="D15" i="20"/>
  <c r="E15" i="20" s="1"/>
  <c r="D16" i="20"/>
  <c r="E16" i="20" s="1"/>
  <c r="D17" i="20"/>
  <c r="E17" i="20" s="1"/>
  <c r="D18" i="20"/>
  <c r="E18" i="20" s="1"/>
  <c r="D19" i="20"/>
  <c r="E19" i="20" s="1"/>
  <c r="D20" i="20"/>
  <c r="E20" i="20" s="1"/>
  <c r="D21" i="20"/>
  <c r="E21" i="20" s="1"/>
  <c r="D22" i="20"/>
  <c r="E22" i="20" s="1"/>
  <c r="D4" i="20"/>
  <c r="D6" i="13"/>
  <c r="D7" i="13"/>
  <c r="D8" i="13"/>
  <c r="D9" i="13"/>
  <c r="D10" i="13"/>
  <c r="D11" i="13"/>
  <c r="D12" i="13"/>
  <c r="D13" i="13"/>
  <c r="D14" i="13"/>
  <c r="D15" i="13"/>
  <c r="D16" i="13"/>
  <c r="D17" i="13"/>
  <c r="D18" i="13"/>
  <c r="D19" i="13"/>
  <c r="D20" i="13"/>
  <c r="D21" i="13"/>
  <c r="D22" i="13"/>
  <c r="D23" i="13"/>
  <c r="D24" i="13"/>
  <c r="D25" i="13"/>
  <c r="G6" i="13"/>
  <c r="G7" i="13"/>
  <c r="G8" i="13"/>
  <c r="G9" i="13"/>
  <c r="G10" i="13"/>
  <c r="G11" i="13"/>
  <c r="G12" i="13"/>
  <c r="G13" i="13"/>
  <c r="G14" i="13"/>
  <c r="G15" i="13"/>
  <c r="G16" i="13"/>
  <c r="G17" i="13"/>
  <c r="G18" i="13"/>
  <c r="G19" i="13"/>
  <c r="G20" i="13"/>
  <c r="G21" i="13"/>
  <c r="G22" i="13"/>
  <c r="G23" i="13"/>
  <c r="G24" i="13"/>
  <c r="G25" i="13"/>
  <c r="G5" i="13"/>
  <c r="D6" i="14"/>
  <c r="D7" i="14"/>
  <c r="D8" i="14"/>
  <c r="D9" i="14"/>
  <c r="D10" i="14"/>
  <c r="D11" i="14"/>
  <c r="D12" i="14"/>
  <c r="D13" i="14"/>
  <c r="D14" i="14"/>
  <c r="D16" i="14"/>
  <c r="D17" i="14"/>
  <c r="D18" i="14"/>
  <c r="D19" i="14"/>
  <c r="D20" i="14"/>
  <c r="D21" i="14"/>
  <c r="D22" i="14"/>
  <c r="D23" i="14"/>
  <c r="D24" i="14"/>
  <c r="D25" i="14"/>
  <c r="D5" i="14"/>
  <c r="G6" i="14"/>
  <c r="G7" i="14"/>
  <c r="G8" i="14"/>
  <c r="G9" i="14"/>
  <c r="G10" i="14"/>
  <c r="G11" i="14"/>
  <c r="G12" i="14"/>
  <c r="G13" i="14"/>
  <c r="G14" i="14"/>
  <c r="G15" i="14"/>
  <c r="G16" i="14"/>
  <c r="G17" i="14"/>
  <c r="G18" i="14"/>
  <c r="G19" i="14"/>
  <c r="G20" i="14"/>
  <c r="G21" i="14"/>
  <c r="G22" i="14"/>
  <c r="G23" i="14"/>
  <c r="G24" i="14"/>
  <c r="G25" i="14"/>
  <c r="G5" i="14"/>
  <c r="D23" i="15" l="1"/>
  <c r="E23" i="15" s="1"/>
  <c r="E25" i="12"/>
  <c r="D23" i="20" l="1"/>
  <c r="D23" i="16"/>
  <c r="F19" i="1"/>
  <c r="G19" i="1" s="1"/>
  <c r="F20" i="1"/>
  <c r="G20" i="1" s="1"/>
  <c r="G21" i="1"/>
  <c r="F22" i="1"/>
  <c r="G22" i="1" s="1"/>
  <c r="F23" i="1"/>
  <c r="G23" i="1" s="1"/>
  <c r="E23" i="16" l="1"/>
  <c r="G6" i="16"/>
  <c r="E23" i="20"/>
  <c r="G18" i="20"/>
  <c r="G10" i="20"/>
  <c r="G21" i="20"/>
  <c r="G17" i="20"/>
  <c r="G9" i="20"/>
  <c r="G22" i="20"/>
  <c r="G16" i="20"/>
  <c r="G8" i="20"/>
  <c r="G23" i="20"/>
  <c r="G15" i="20"/>
  <c r="G7" i="20"/>
  <c r="G4" i="20"/>
  <c r="G14" i="20"/>
  <c r="G6" i="20"/>
  <c r="G13" i="20"/>
  <c r="G5" i="20"/>
  <c r="G12" i="20"/>
  <c r="G19" i="20"/>
  <c r="G11" i="20"/>
  <c r="G20" i="20"/>
  <c r="F6" i="9"/>
  <c r="G6" i="9" s="1"/>
  <c r="F7" i="9"/>
  <c r="G7" i="9" s="1"/>
  <c r="F8" i="9"/>
  <c r="G8" i="9" s="1"/>
  <c r="F9" i="9"/>
  <c r="G9" i="9" s="1"/>
  <c r="F10" i="9"/>
  <c r="G10" i="9" s="1"/>
  <c r="F11" i="9"/>
  <c r="G11" i="9" s="1"/>
  <c r="F12" i="9"/>
  <c r="G12" i="9" s="1"/>
  <c r="F13" i="9"/>
  <c r="G13" i="9" s="1"/>
  <c r="F14" i="9"/>
  <c r="G14" i="9" s="1"/>
  <c r="F15" i="9"/>
  <c r="G15" i="9" s="1"/>
  <c r="F16" i="9"/>
  <c r="G16" i="9" s="1"/>
  <c r="F17" i="9"/>
  <c r="G17" i="9" s="1"/>
  <c r="F18" i="9"/>
  <c r="G18" i="9" s="1"/>
  <c r="F19" i="9"/>
  <c r="G19" i="9" s="1"/>
  <c r="F20" i="9"/>
  <c r="G20" i="9" s="1"/>
  <c r="F21" i="9"/>
  <c r="G21" i="9" s="1"/>
  <c r="F22" i="9"/>
  <c r="G22" i="9" s="1"/>
  <c r="F23" i="9"/>
  <c r="G23" i="9" s="1"/>
  <c r="F24" i="9"/>
  <c r="G24" i="9" s="1"/>
  <c r="B13" i="8"/>
  <c r="B13" i="7"/>
  <c r="C25" i="12" l="1"/>
  <c r="D25" i="12"/>
  <c r="B25" i="12"/>
  <c r="G4" i="3"/>
  <c r="G5" i="3"/>
  <c r="G6" i="3"/>
  <c r="G7" i="3"/>
  <c r="G8" i="3"/>
  <c r="G9" i="3"/>
  <c r="G10" i="3"/>
  <c r="G11" i="3"/>
  <c r="G12" i="3"/>
  <c r="G13" i="3"/>
  <c r="G14" i="3"/>
  <c r="G15" i="3"/>
  <c r="G16" i="3"/>
  <c r="G17" i="3"/>
  <c r="G18" i="3"/>
  <c r="G19" i="3"/>
  <c r="G20" i="3"/>
  <c r="G21" i="3"/>
  <c r="G22" i="3"/>
  <c r="G23" i="3"/>
  <c r="G24" i="3"/>
  <c r="D4" i="3"/>
  <c r="D5" i="3"/>
  <c r="D6" i="3"/>
  <c r="D7" i="3"/>
  <c r="D8" i="3"/>
  <c r="D9" i="3"/>
  <c r="D10" i="3"/>
  <c r="D11" i="3"/>
  <c r="D12" i="3"/>
  <c r="D13" i="3"/>
  <c r="D14" i="3"/>
  <c r="D15" i="3"/>
  <c r="D16" i="3"/>
  <c r="D17" i="3"/>
  <c r="D18" i="3"/>
  <c r="D19" i="3"/>
  <c r="D20" i="3"/>
  <c r="D21" i="3"/>
  <c r="D22" i="3"/>
  <c r="D24" i="3"/>
  <c r="F5" i="12"/>
  <c r="G5" i="12" s="1"/>
  <c r="G6" i="12"/>
  <c r="G7" i="12"/>
  <c r="G8" i="12"/>
  <c r="G9" i="12"/>
  <c r="G10" i="12"/>
  <c r="G11" i="12"/>
  <c r="G12" i="12"/>
  <c r="G13" i="12"/>
  <c r="G14" i="12"/>
  <c r="G15" i="12"/>
  <c r="G16" i="12"/>
  <c r="G17" i="12"/>
  <c r="G18" i="12"/>
  <c r="G19" i="12"/>
  <c r="G20" i="12"/>
  <c r="G21" i="12"/>
  <c r="G22" i="12"/>
  <c r="G23" i="12"/>
  <c r="G24" i="12"/>
  <c r="D6" i="10"/>
  <c r="E6" i="10" s="1"/>
  <c r="D7" i="10"/>
  <c r="E7" i="10" s="1"/>
  <c r="D8" i="10"/>
  <c r="E8" i="10" s="1"/>
  <c r="D9" i="10"/>
  <c r="E9" i="10" s="1"/>
  <c r="D10" i="10"/>
  <c r="E10" i="10" s="1"/>
  <c r="D11" i="10"/>
  <c r="E11" i="10" s="1"/>
  <c r="D12" i="10"/>
  <c r="E12" i="10" s="1"/>
  <c r="D13" i="10"/>
  <c r="E13" i="10" s="1"/>
  <c r="D14" i="10"/>
  <c r="E14" i="10" s="1"/>
  <c r="D15" i="10"/>
  <c r="E15" i="10" s="1"/>
  <c r="D16" i="10"/>
  <c r="E16" i="10" s="1"/>
  <c r="D17" i="10"/>
  <c r="E17" i="10" s="1"/>
  <c r="D18" i="10"/>
  <c r="E18" i="10" s="1"/>
  <c r="D19" i="10"/>
  <c r="E19" i="10" s="1"/>
  <c r="D20" i="10"/>
  <c r="E20" i="10" s="1"/>
  <c r="D21" i="10"/>
  <c r="E21" i="10" s="1"/>
  <c r="D22" i="10"/>
  <c r="E22" i="10" s="1"/>
  <c r="D23" i="10"/>
  <c r="E23" i="10" s="1"/>
  <c r="D5" i="10"/>
  <c r="E5" i="10" s="1"/>
  <c r="D25" i="10"/>
  <c r="E25" i="10" s="1"/>
  <c r="C13" i="11"/>
  <c r="D25" i="9"/>
  <c r="C25" i="9"/>
  <c r="E25" i="9"/>
  <c r="B25" i="9"/>
  <c r="D5" i="2"/>
  <c r="E5" i="2" s="1"/>
  <c r="D6" i="2"/>
  <c r="E6" i="2" s="1"/>
  <c r="D7" i="2"/>
  <c r="E7" i="2" s="1"/>
  <c r="D8" i="2"/>
  <c r="E8" i="2" s="1"/>
  <c r="D9" i="2"/>
  <c r="E9" i="2" s="1"/>
  <c r="D10" i="2"/>
  <c r="E10" i="2" s="1"/>
  <c r="D11" i="2"/>
  <c r="E11" i="2" s="1"/>
  <c r="D12" i="2"/>
  <c r="E12" i="2" s="1"/>
  <c r="D13" i="2"/>
  <c r="E13" i="2" s="1"/>
  <c r="D14" i="2"/>
  <c r="E14" i="2" s="1"/>
  <c r="D15" i="2"/>
  <c r="E15" i="2" s="1"/>
  <c r="D16" i="2"/>
  <c r="E16" i="2" s="1"/>
  <c r="D17" i="2"/>
  <c r="E17" i="2" s="1"/>
  <c r="D18" i="2"/>
  <c r="E18" i="2" s="1"/>
  <c r="D19" i="2"/>
  <c r="E19" i="2" s="1"/>
  <c r="D20" i="2"/>
  <c r="E20" i="2" s="1"/>
  <c r="D21" i="2"/>
  <c r="E21" i="2" s="1"/>
  <c r="D22" i="2"/>
  <c r="E22" i="2" s="1"/>
  <c r="D4" i="2"/>
  <c r="E4" i="2" s="1"/>
  <c r="D23" i="2"/>
  <c r="F5" i="1"/>
  <c r="G5" i="1" s="1"/>
  <c r="F6" i="1"/>
  <c r="G6" i="1" s="1"/>
  <c r="F7" i="1"/>
  <c r="G7" i="1" s="1"/>
  <c r="F8" i="1"/>
  <c r="G8" i="1" s="1"/>
  <c r="F9" i="1"/>
  <c r="G9" i="1" s="1"/>
  <c r="F10" i="1"/>
  <c r="G10" i="1" s="1"/>
  <c r="F11" i="1"/>
  <c r="G11" i="1" s="1"/>
  <c r="F12" i="1"/>
  <c r="G12" i="1" s="1"/>
  <c r="F13" i="1"/>
  <c r="G13" i="1" s="1"/>
  <c r="F14" i="1"/>
  <c r="G14" i="1" s="1"/>
  <c r="F15" i="1"/>
  <c r="G15" i="1" s="1"/>
  <c r="F16" i="1"/>
  <c r="G16" i="1" s="1"/>
  <c r="F17" i="1"/>
  <c r="G17" i="1" s="1"/>
  <c r="F18" i="1"/>
  <c r="G18" i="1" s="1"/>
  <c r="D5" i="13"/>
  <c r="F24" i="1"/>
  <c r="D9" i="21"/>
  <c r="E4" i="20"/>
  <c r="D6" i="11"/>
  <c r="E6" i="11" s="1"/>
  <c r="D7" i="11"/>
  <c r="E7" i="11" s="1"/>
  <c r="D8" i="11"/>
  <c r="E8" i="11" s="1"/>
  <c r="D9" i="11"/>
  <c r="E9" i="11" s="1"/>
  <c r="D10" i="11"/>
  <c r="E10" i="11" s="1"/>
  <c r="D11" i="11"/>
  <c r="E11" i="11" s="1"/>
  <c r="D12" i="11"/>
  <c r="E12" i="11" s="1"/>
  <c r="D5" i="11"/>
  <c r="E5" i="11" s="1"/>
  <c r="E4" i="16"/>
  <c r="F5" i="9"/>
  <c r="G5" i="9" s="1"/>
  <c r="F25" i="9" l="1"/>
  <c r="G25" i="9" s="1"/>
  <c r="F25" i="12"/>
  <c r="E16" i="21" s="1"/>
  <c r="D13" i="11"/>
  <c r="E13" i="11" s="1"/>
  <c r="I24" i="1"/>
  <c r="G19" i="2"/>
  <c r="G11" i="2"/>
  <c r="G15" i="2"/>
  <c r="E23" i="2"/>
  <c r="G4" i="2"/>
  <c r="G22" i="2"/>
  <c r="E4" i="21"/>
  <c r="G17" i="2"/>
  <c r="G20" i="2"/>
  <c r="G8" i="2"/>
  <c r="G21" i="2"/>
  <c r="G5" i="2"/>
  <c r="G12" i="2"/>
  <c r="G6" i="2"/>
  <c r="G23" i="2"/>
  <c r="G18" i="2"/>
  <c r="G14" i="2"/>
  <c r="G7" i="2"/>
  <c r="G10" i="2"/>
  <c r="G13" i="2"/>
  <c r="G16" i="2"/>
  <c r="G9" i="2"/>
  <c r="E14" i="21"/>
  <c r="G7" i="16"/>
  <c r="G9" i="16"/>
  <c r="G14" i="16"/>
  <c r="G10" i="16"/>
  <c r="G20" i="16"/>
  <c r="G8" i="16"/>
  <c r="G18" i="16"/>
  <c r="G13" i="16"/>
  <c r="G19" i="16"/>
  <c r="G15" i="16"/>
  <c r="G23" i="16"/>
  <c r="G21" i="16"/>
  <c r="G5" i="16"/>
  <c r="G16" i="16"/>
  <c r="G22" i="16"/>
  <c r="G11" i="16"/>
  <c r="E10" i="21"/>
  <c r="G17" i="16"/>
  <c r="G12" i="16"/>
  <c r="G4" i="16"/>
  <c r="E9" i="21"/>
  <c r="E13" i="21" l="1"/>
  <c r="G25" i="12"/>
  <c r="I9" i="1"/>
  <c r="I10" i="1"/>
  <c r="I6" i="1"/>
  <c r="I21" i="1"/>
  <c r="I23" i="1"/>
  <c r="I19" i="1"/>
  <c r="I22" i="1"/>
  <c r="I20" i="1"/>
  <c r="I13" i="1"/>
  <c r="G24" i="1"/>
  <c r="I8" i="1"/>
  <c r="I11" i="1"/>
  <c r="I12" i="1"/>
  <c r="I17" i="1"/>
  <c r="I18" i="1"/>
  <c r="I15" i="1"/>
  <c r="I5" i="1"/>
  <c r="I14" i="1"/>
  <c r="I7" i="1"/>
  <c r="E3" i="21"/>
  <c r="I16" i="1"/>
  <c r="E15" i="21"/>
  <c r="D23" i="3" l="1"/>
</calcChain>
</file>

<file path=xl/sharedStrings.xml><?xml version="1.0" encoding="utf-8"?>
<sst xmlns="http://schemas.openxmlformats.org/spreadsheetml/2006/main" count="460" uniqueCount="159">
  <si>
    <t>EI Program</t>
  </si>
  <si>
    <t>County</t>
  </si>
  <si>
    <t>Fairfield County</t>
  </si>
  <si>
    <t>Hartford County</t>
  </si>
  <si>
    <t>Litchfield County</t>
  </si>
  <si>
    <t>Middlesex County</t>
  </si>
  <si>
    <t>New Haven County</t>
  </si>
  <si>
    <t>New London County</t>
  </si>
  <si>
    <t>Tolland County</t>
  </si>
  <si>
    <t>Windham County</t>
  </si>
  <si>
    <t xml:space="preserve">Late </t>
  </si>
  <si>
    <t>*Based on Connecticut Birth to Three Data System</t>
  </si>
  <si>
    <t>1. Percent of infants and toddlers with IFSPs who receive the early intervention services on their IFSPs in a timely manner.</t>
  </si>
  <si>
    <t xml:space="preserve">2. Percent of infants and toddlers with IFSPs who primarily receive early intervention services
in the home or programs for typically developing children. </t>
  </si>
  <si>
    <t>4a. Percent of families in Birth to Three for at least six months who report that
early intervention services have helped the family know their rights</t>
  </si>
  <si>
    <t>4c. Percent of families in Birth to Three for at least six months who report that
early intervention services have helped the family help their children develop and learn</t>
  </si>
  <si>
    <t>4b. Percent of families in Birth to Three for at least six months who report that
early intervention services have helped the family effectively communicate their children's needs</t>
  </si>
  <si>
    <t>7. Percent of eligible infants and toddlers with IFSPs for whom an evaluation and assessment
and an initial IFSP meeting were held within 45 day from referral.</t>
  </si>
  <si>
    <t>3c. Percent of infants and toddlers with IFSPs who demonstrate improved use of appropriate behaviors to meet their needs</t>
  </si>
  <si>
    <t>8a. Percent of all children exiting Part C who received timely transition planning to support the child’s transition to preschool and other appropriate community services by their third birthday including IFSPs with transition steps and services</t>
  </si>
  <si>
    <t>3a. Percent of infants and toddlers with IFSPs who demonstrate improved positive social-emotional skills (including social relationships)</t>
  </si>
  <si>
    <t xml:space="preserve">Indicator 1. Percent of infants and toddlers with IFSPs who receive the early intervention services on their IFSPs in a timely manner. </t>
  </si>
  <si>
    <t xml:space="preserve">Indicator 2. Percent of infants and toddlers with IFSPs who primarily receive early intervention services in the home or programs for typically developing children. </t>
  </si>
  <si>
    <t>Indicator 3a. Percent of infants and toddlers with IFSPs who demonstrate improved positive social-emotional skills (including social relationships)</t>
  </si>
  <si>
    <t>Indicator 3b. Percent of infants and toddlers with IFSPs who demonstrate improved acquisition and use of knowledge and skills (including early language/ communication)</t>
  </si>
  <si>
    <t>Indicator 3c. Percent of infants and toddlers with IFSPs who demonstrate improved use of appropriate behaviors to meet their needs</t>
  </si>
  <si>
    <t>Indicator 4a. Percent of families in Birth to Three for at least six months who report that early intervention services have helped the family know their rights</t>
  </si>
  <si>
    <t>Indicator 4b. Percent of families in Birth to Three for at least six months who report that early intervention services have helped the family effectively communicate their children's needs</t>
  </si>
  <si>
    <t>Indicator 4c. Percent of families in Birth to Three for at least six months who report that early intervention services have helped the family help their children develop and learn</t>
  </si>
  <si>
    <t xml:space="preserve">Indicator 5. Percent of infants and toddlers age birth to 1 on 12/1/05 with IFSPs  </t>
  </si>
  <si>
    <t xml:space="preserve">Indicator 6. Percent of infants and toddlers age birth to 3 on 12/1/05 with IFSPs  </t>
  </si>
  <si>
    <t>Indicator 7. Percent of eligible infants and toddlers with IFSPs for whom an evaluation and assessment and an initial IFSP meeting were held within 45 day from referral.</t>
  </si>
  <si>
    <t>Indicator 8a. Percent of all children exiting Part C who received timely transition planning to support the child’s transition to preschool and other appropriate community services by their third birthday including IFSPs with transition steps and services</t>
  </si>
  <si>
    <t>Indicator 8b. Percent of all children exiting Birth to Three who received timely transition planning to support the child’s transition to preschool and other appropriate community services by their third birthday including notification to school district if a child is potentially eligible for preschool special education</t>
  </si>
  <si>
    <t>Indicator 8c. Percent of all children exiting Part C who received timely transition planning to support the child’s transition to preschool and other appropriate community services by their third birthday including a transition conference at least 90 days before age 3, if the child potentially eligible for prescholl special education</t>
  </si>
  <si>
    <t>Late due to Program Issues</t>
  </si>
  <si>
    <t>Children with IFSPs with all New Services Starting at least 45 days from the IFSP meeting*</t>
  </si>
  <si>
    <t>Percent With All Timely New Services</t>
  </si>
  <si>
    <t>Met State Target?</t>
  </si>
  <si>
    <t>IFSPs Meetings Held within 45 days Referral*</t>
  </si>
  <si>
    <t>8c. Percent of all children exiting Part C who received timely transition planning to support the child’s transition
to preschool and other appropriate community services by their third birthday including
a transition conference at least 90 days before age 3, if the child potentially eligible for preschool special education</t>
  </si>
  <si>
    <t>Percent in a Natural Setting (home or community)</t>
  </si>
  <si>
    <t>Percent of children who "caught up" to same-aged peers.  
(APR Summary Statement 2)</t>
  </si>
  <si>
    <t>Percent of children who "reduced the gap" in their development when compared to same-aged peers.  
(APR Summary Statement 1)</t>
  </si>
  <si>
    <t xml:space="preserve">Abilis                                            </t>
  </si>
  <si>
    <t xml:space="preserve">American School for the Deaf                      </t>
  </si>
  <si>
    <t xml:space="preserve">Beacon Services of CT                             </t>
  </si>
  <si>
    <t xml:space="preserve">Building Bridges, LLC                             </t>
  </si>
  <si>
    <t xml:space="preserve">Children's Therapy Services                       </t>
  </si>
  <si>
    <t xml:space="preserve">Creative Interventions                            </t>
  </si>
  <si>
    <t xml:space="preserve">CREC Birth to Three                               </t>
  </si>
  <si>
    <t xml:space="preserve">CREC Soundbridge                                  </t>
  </si>
  <si>
    <t xml:space="preserve">HARC - Steppingstones                             </t>
  </si>
  <si>
    <t xml:space="preserve">Project Interact, Inc.                            </t>
  </si>
  <si>
    <t xml:space="preserve">Reachout, Inc.                                    </t>
  </si>
  <si>
    <t xml:space="preserve">TheraCare                                         </t>
  </si>
  <si>
    <t>Children for whom a Transition Conference was Held On Time*</t>
  </si>
  <si>
    <t>Connecticut</t>
  </si>
  <si>
    <t>Target Met?</t>
  </si>
  <si>
    <t>3b. Percent of infants and toddlers with IFSPs who demonstrate improved acquisition and use of knowledge and skills (including early language/communication)</t>
  </si>
  <si>
    <t>IFSPs with the Primary Service Provided at Home or in a Setting Designed for Typically Developing Children</t>
  </si>
  <si>
    <t xml:space="preserve">Cheshire Public Schools - Darcey School           </t>
  </si>
  <si>
    <t xml:space="preserve">EASTCONN Birth To Three                           </t>
  </si>
  <si>
    <t xml:space="preserve">Easter Seal Birth to Three                        </t>
  </si>
  <si>
    <t xml:space="preserve">Rehabilitation Associates of Connecticut, Inc.    </t>
  </si>
  <si>
    <t>Documentation of Extraordinary Family Circumstances for a Delay</t>
  </si>
  <si>
    <t>Documented Extraordinary Family Circumstance that Resulted in a Late Meeting</t>
  </si>
  <si>
    <t>All Children that Exited Birth to Three at age 3*</t>
  </si>
  <si>
    <t>Documented Extraordinary Family Circumstance that Resulted in a Late or Missed Meeting</t>
  </si>
  <si>
    <t>Total Surveys Received</t>
  </si>
  <si>
    <t>Children Potentially Eligible for Part B*</t>
  </si>
  <si>
    <t>Total Number
of Records</t>
  </si>
  <si>
    <t>Percent of Conferences Held on Time</t>
  </si>
  <si>
    <t>Percent of Notifications Made On Time</t>
  </si>
  <si>
    <t>Percent of Children with Timely Transition Plans</t>
  </si>
  <si>
    <t>Children that Exited Birth to Three with Timely
Transition Plans*</t>
  </si>
  <si>
    <t>Number of Families Responded that They Agreed  (Response Measure Met the Standard)</t>
  </si>
  <si>
    <t>Percent of Families that "Agreed"</t>
  </si>
  <si>
    <t>Data is not reported by EIS Program since notification is sent by the lead agency to the State Dept. of Education and pushed out to each district nightly.</t>
  </si>
  <si>
    <t>Number of Children about whom the State Dept. of Education and the Local School District was Notified*</t>
  </si>
  <si>
    <t>All Children Potentially Eligible for Preschool Special Education after age 2 1/2</t>
  </si>
  <si>
    <t xml:space="preserve">Benchmark Infant and Toddler Services             </t>
  </si>
  <si>
    <t>Indicator</t>
  </si>
  <si>
    <t>Target</t>
  </si>
  <si>
    <t>Notes</t>
  </si>
  <si>
    <t>The SiMR for the SSIP (Indicator 11) is aligned with this but not this result exactly since it is only about children with diagnosed conditions.</t>
  </si>
  <si>
    <r>
      <rPr>
        <u/>
        <sz val="12"/>
        <rFont val="Arial"/>
        <family val="2"/>
      </rPr>
      <t># 2.</t>
    </r>
    <r>
      <rPr>
        <sz val="12"/>
        <rFont val="Arial"/>
        <family val="2"/>
      </rPr>
      <t xml:space="preserve"> Percent of infants and toddlers with IFSPs who primarily receive early intervention services in the home or programs for typically developing children. </t>
    </r>
  </si>
  <si>
    <r>
      <rPr>
        <u/>
        <sz val="12"/>
        <rFont val="Arial"/>
        <family val="2"/>
      </rPr>
      <t># 3a.</t>
    </r>
    <r>
      <rPr>
        <sz val="12"/>
        <rFont val="Arial"/>
        <family val="2"/>
      </rPr>
      <t xml:space="preserve"> Percent of infants and toddlers with IFSPs who demonstrate improved positive social-emotional skills (including social relationships)</t>
    </r>
  </si>
  <si>
    <r>
      <rPr>
        <u/>
        <sz val="12"/>
        <rFont val="Arial"/>
        <family val="2"/>
      </rPr>
      <t># 3b.</t>
    </r>
    <r>
      <rPr>
        <sz val="12"/>
        <rFont val="Arial"/>
        <family val="2"/>
      </rPr>
      <t xml:space="preserve"> Percent of infants and toddlers with IFSPs who demonstrate improved acquisition and use of knowledge and skills (including early language/ communication)</t>
    </r>
  </si>
  <si>
    <r>
      <rPr>
        <u/>
        <sz val="12"/>
        <rFont val="Arial"/>
        <family val="2"/>
      </rPr>
      <t># 3c.</t>
    </r>
    <r>
      <rPr>
        <sz val="12"/>
        <rFont val="Arial"/>
        <family val="2"/>
      </rPr>
      <t xml:space="preserve"> Percent of infants and toddlers with IFSPs who demonstrate improved use of appropriate behaviors to meet their needs</t>
    </r>
  </si>
  <si>
    <r>
      <rPr>
        <u/>
        <sz val="12"/>
        <rFont val="Arial"/>
        <family val="2"/>
      </rPr>
      <t># 4a.</t>
    </r>
    <r>
      <rPr>
        <sz val="12"/>
        <rFont val="Arial"/>
        <family val="2"/>
      </rPr>
      <t xml:space="preserve"> Percent of families in Birth to Three for at least six months who report that early intervention services have helped the family know their rights</t>
    </r>
  </si>
  <si>
    <r>
      <rPr>
        <u/>
        <sz val="12"/>
        <rFont val="Arial"/>
        <family val="2"/>
      </rPr>
      <t># 4b.</t>
    </r>
    <r>
      <rPr>
        <sz val="12"/>
        <rFont val="Arial"/>
        <family val="2"/>
      </rPr>
      <t xml:space="preserve"> Percent of families in Birth to Three for at least six months who report that early intervention services have helped the family effectively communicate their children's needs</t>
    </r>
  </si>
  <si>
    <r>
      <rPr>
        <u/>
        <sz val="12"/>
        <rFont val="Arial"/>
        <family val="2"/>
      </rPr>
      <t># 4c.</t>
    </r>
    <r>
      <rPr>
        <sz val="12"/>
        <rFont val="Arial"/>
        <family val="2"/>
      </rPr>
      <t xml:space="preserve"> Percent of families in Birth to Three for at least six months who report that early intervention services have helped the family help their children develop and learn</t>
    </r>
  </si>
  <si>
    <r>
      <rPr>
        <u/>
        <sz val="12"/>
        <rFont val="Arial"/>
        <family val="2"/>
      </rPr>
      <t># 7.</t>
    </r>
    <r>
      <rPr>
        <sz val="12"/>
        <rFont val="Arial"/>
        <family val="2"/>
      </rPr>
      <t xml:space="preserve"> Percent of eligible infants and toddlers with IFSPs for whom an evaluation and assessment and an initial IFSP meeting were held within 45 day from referral.</t>
    </r>
  </si>
  <si>
    <r>
      <rPr>
        <u/>
        <sz val="12"/>
        <rFont val="Arial"/>
        <family val="2"/>
      </rPr>
      <t># 8a.</t>
    </r>
    <r>
      <rPr>
        <sz val="12"/>
        <rFont val="Arial"/>
        <family val="2"/>
      </rPr>
      <t xml:space="preserve"> Percent of all children exiting Part C who received timely transition planning to support the child’s transition to preschool and other appropriate community services by their third birthday including IFSPs with transition steps and services</t>
    </r>
  </si>
  <si>
    <r>
      <rPr>
        <u/>
        <sz val="12"/>
        <rFont val="Arial"/>
        <family val="2"/>
      </rPr>
      <t># 8b.</t>
    </r>
    <r>
      <rPr>
        <sz val="12"/>
        <rFont val="Arial"/>
        <family val="2"/>
      </rPr>
      <t xml:space="preserve"> Percent of all children exiting Birth to Three who received timely transition planning to support the child’s transition to preschool and other appropriate community services by their third birthday including notification to school district if a child is potentially eligible for preschool special education</t>
    </r>
  </si>
  <si>
    <t>Notes:</t>
  </si>
  <si>
    <t>Summary Statements 1/2
Summary 1 = Reduced Gap
Summary 2 = Caught Up</t>
  </si>
  <si>
    <t>Late or Not Held</t>
  </si>
  <si>
    <r>
      <rPr>
        <u/>
        <sz val="12"/>
        <rFont val="Arial"/>
        <family val="2"/>
      </rPr>
      <t># 8c.</t>
    </r>
    <r>
      <rPr>
        <sz val="12"/>
        <rFont val="Arial"/>
        <family val="2"/>
      </rPr>
      <t xml:space="preserve"> Percent of all children exiting Part C who received timely transition planning to support the child’s transition to preschool and other appropriate community services by their third birthday including a transition conference at least 90 days before age 3, if the child potentially eligible for preschool special education</t>
    </r>
  </si>
  <si>
    <t xml:space="preserve"> </t>
  </si>
  <si>
    <t>73% / 60%</t>
  </si>
  <si>
    <t>83% / 53%</t>
  </si>
  <si>
    <t xml:space="preserve">84% / 72% </t>
  </si>
  <si>
    <t>73.6%/56.40%</t>
  </si>
  <si>
    <t>81.0%/67.30%</t>
  </si>
  <si>
    <t>79.0%/47.3%</t>
  </si>
  <si>
    <t xml:space="preserve">Mentor South Bay                                  </t>
  </si>
  <si>
    <t>ABILIS</t>
  </si>
  <si>
    <t>AMERICAN SCHOOL FOR THE DEAF</t>
  </si>
  <si>
    <t>BENCHMARK INFANT AND TODDLER SERVICES</t>
  </si>
  <si>
    <t>CHILDREN'S THERAPY SERVICES</t>
  </si>
  <si>
    <t>CREATIVE INTERVENTIONS</t>
  </si>
  <si>
    <t>CREC BIRTH TO THREE</t>
  </si>
  <si>
    <t>MENTOR SOUTH BAY</t>
  </si>
  <si>
    <t>PROJECT INTERACT, INC.</t>
  </si>
  <si>
    <t>REACHOUT, INC.</t>
  </si>
  <si>
    <t>THERACARE</t>
  </si>
  <si>
    <t>FFY21</t>
  </si>
  <si>
    <t>74.0% / 60.21%</t>
  </si>
  <si>
    <t>80.57% / 52.9%</t>
  </si>
  <si>
    <t>83.8 % / 70.89 %</t>
  </si>
  <si>
    <t>Connecticut Part C FFY21 / SFY22 SPP-APR Summary</t>
  </si>
  <si>
    <t xml:space="preserve">* Where the family's initial IFSP meeting was held at least 90 days before age 3                                                </t>
  </si>
  <si>
    <t>BUILDING BRIDGES, LLC</t>
  </si>
  <si>
    <t>CHESHIRE PUBLIC SCHOOLS - DARCEY SCHOOL</t>
  </si>
  <si>
    <t>CREC SOUNDBRIDGE</t>
  </si>
  <si>
    <t>EASTCONN BIRTH TO THREE</t>
  </si>
  <si>
    <t>HARC - STEPPINGSTONES</t>
  </si>
  <si>
    <t>REHABILITATION ASSOCIATES OF CONNECTICUT, INC.</t>
  </si>
  <si>
    <t>FFY22</t>
  </si>
  <si>
    <r>
      <rPr>
        <u/>
        <sz val="12"/>
        <rFont val="Arial"/>
        <family val="2"/>
      </rPr>
      <t># 1.</t>
    </r>
    <r>
      <rPr>
        <sz val="12"/>
        <rFont val="Arial"/>
        <family val="2"/>
      </rPr>
      <t xml:space="preserve"> Percent of infants and toddlers with IFSPs on 12/1/22 who receive the NEW early intervention services on their IFSP in a timely manner. </t>
    </r>
  </si>
  <si>
    <r>
      <rPr>
        <u/>
        <sz val="12"/>
        <rFont val="Arial"/>
        <family val="2"/>
      </rPr>
      <t>9# 5</t>
    </r>
    <r>
      <rPr>
        <sz val="12"/>
        <rFont val="Arial"/>
        <family val="2"/>
      </rPr>
      <t>. Percent of infants and toddlers age birth to 1 on 12/1/22 with IFSPs compared to State Census age 0</t>
    </r>
  </si>
  <si>
    <r>
      <rPr>
        <u/>
        <sz val="12"/>
        <rFont val="Arial"/>
        <family val="2"/>
      </rPr>
      <t># 6.</t>
    </r>
    <r>
      <rPr>
        <sz val="12"/>
        <rFont val="Arial"/>
        <family val="2"/>
      </rPr>
      <t xml:space="preserve"> Percent of infants and toddlers age birth to 3 on 12/1/22 with IFSPs compared to State Census ages 0-2 </t>
    </r>
  </si>
  <si>
    <t>This data is based on the 2023-2024 Annual Performance Report (APR)</t>
  </si>
  <si>
    <t>Total Children with a New Service on their IFSPs on 12/1/23</t>
  </si>
  <si>
    <t>7/1/23 - 6/30/24
State Performance</t>
  </si>
  <si>
    <t>7/1/23 - 6/30/24
State Target</t>
  </si>
  <si>
    <t>Total Children with IFSPs as of 12/1/23</t>
  </si>
  <si>
    <t>7/1/23 - 6/30/24
State Target**</t>
  </si>
  <si>
    <t xml:space="preserve">5. Percent of infants and toddlers age birth to 1 on 12/1/23 with IFSPs </t>
  </si>
  <si>
    <t>Children with IFSPs on 12/1/23*</t>
  </si>
  <si>
    <t>7/1/23 - 6/30/24
Performance</t>
  </si>
  <si>
    <t>Total IFSPs Meetings Due Between 7/1/23 and 6/30/24</t>
  </si>
  <si>
    <t>FFY23</t>
  </si>
  <si>
    <t xml:space="preserve">EdAdvance Birth to Three                      </t>
  </si>
  <si>
    <t xml:space="preserve">EdAdvance Birth to Three                 </t>
  </si>
  <si>
    <t>*Based on new services for children with IFSPs on December 1, 2023.</t>
  </si>
  <si>
    <r>
      <t xml:space="preserve">Children </t>
    </r>
    <r>
      <rPr>
        <b/>
        <sz val="10"/>
        <color rgb="FFFF0000"/>
        <rFont val="Cambria"/>
        <family val="1"/>
        <scheme val="major"/>
      </rPr>
      <t>Under the Age of 1</t>
    </r>
    <r>
      <rPr>
        <b/>
        <sz val="10"/>
        <color theme="1"/>
        <rFont val="Cambria"/>
        <family val="1"/>
        <scheme val="major"/>
      </rPr>
      <t xml:space="preserve"> with IFSPs on 12/1/23*</t>
    </r>
  </si>
  <si>
    <t>*Data is not reported by Early Intervention Program since all referrals come to a central intake office and EI programs overlap towns.</t>
  </si>
  <si>
    <r>
      <t xml:space="preserve">6. Percent of infants and toddlers age birth to 3 on </t>
    </r>
    <r>
      <rPr>
        <b/>
        <sz val="10"/>
        <rFont val="Cambria"/>
        <family val="1"/>
        <scheme val="major"/>
      </rPr>
      <t>12/1/23</t>
    </r>
    <r>
      <rPr>
        <b/>
        <sz val="10"/>
        <color theme="1"/>
        <rFont val="Cambria"/>
        <family val="1"/>
        <scheme val="major"/>
      </rPr>
      <t xml:space="preserve"> with IFSPs </t>
    </r>
  </si>
  <si>
    <t>8b. Percent of all children exiting Birth to Three who received timely transition planning to support the child’s transition to preschool and other appropriate community services by their third birthday including notification to school district if a child is potentially eligible for preschool special education</t>
  </si>
  <si>
    <r>
      <t xml:space="preserve">*Between 9 months before age 3 and 90 days before age 3 </t>
    </r>
    <r>
      <rPr>
        <b/>
        <i/>
        <sz val="10"/>
        <color theme="1"/>
        <rFont val="Cambria"/>
        <family val="1"/>
        <scheme val="major"/>
      </rPr>
      <t>with the approval of the family</t>
    </r>
    <r>
      <rPr>
        <sz val="10"/>
        <color theme="1"/>
        <rFont val="Cambria"/>
        <family val="1"/>
        <scheme val="major"/>
      </rPr>
      <t xml:space="preserve">                                                                                    </t>
    </r>
  </si>
  <si>
    <t>BEACON SERVICES OF CT</t>
  </si>
  <si>
    <t>Lumibility</t>
  </si>
  <si>
    <t xml:space="preserve">Easter Seal Birth to Three ^                       </t>
  </si>
  <si>
    <t>^The Easter Seal program closed during the FFY.</t>
  </si>
  <si>
    <r>
      <t xml:space="preserve">^During the FFY23 survey collection period, roughly 150 surveys at one program (Beacon which is highlighted above) were not included in the analysis due to a </t>
    </r>
    <r>
      <rPr>
        <b/>
        <i/>
        <sz val="10"/>
        <rFont val="Arial"/>
        <family val="2"/>
      </rPr>
      <t>lead agency error</t>
    </r>
    <r>
      <rPr>
        <i/>
        <sz val="10"/>
        <rFont val="Arial"/>
        <family val="2"/>
      </rPr>
      <t xml:space="preserve">. </t>
    </r>
  </si>
  <si>
    <t>^lead agency error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</si>
</sst>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0000%"/>
  </numFmts>
  <fonts count="46" x14ac:knownFonts="1">
    <font>
      <sz val="10"/>
      <name val="Arial"/>
    </font>
    <font>
      <sz val="11"/>
      <color theme="1"/>
      <name val="Calibri"/>
      <family val="2"/>
      <scheme val="minor"/>
    </font>
    <font>
      <sz val="10"/>
      <name val="Arial"/>
      <family val="2"/>
    </font>
    <font>
      <sz val="8"/>
      <name val="Arial"/>
      <family val="2"/>
    </font>
    <font>
      <sz val="10"/>
      <color indexed="8"/>
      <name val="Arial"/>
      <family val="2"/>
    </font>
    <font>
      <u/>
      <sz val="10"/>
      <color indexed="12"/>
      <name val="Arial"/>
      <family val="2"/>
    </font>
    <font>
      <b/>
      <sz val="12"/>
      <name val="Arial"/>
      <family val="2"/>
    </font>
    <font>
      <sz val="10"/>
      <name val="Arial"/>
      <family val="2"/>
    </font>
    <font>
      <sz val="12"/>
      <name val="Arial"/>
      <family val="2"/>
    </font>
    <font>
      <b/>
      <sz val="14"/>
      <name val="Arial"/>
      <family val="2"/>
    </font>
    <font>
      <u/>
      <sz val="12"/>
      <name val="Arial"/>
      <family val="2"/>
    </font>
    <font>
      <sz val="10"/>
      <color indexed="8"/>
      <name val="Arial"/>
      <family val="2"/>
    </font>
    <font>
      <sz val="10"/>
      <name val="Arial"/>
      <family val="2"/>
    </font>
    <font>
      <sz val="10"/>
      <color indexed="8"/>
      <name val="Arial"/>
      <family val="2"/>
    </font>
    <font>
      <sz val="11"/>
      <color rgb="FF9C0006"/>
      <name val="Calibri"/>
      <family val="2"/>
      <scheme val="minor"/>
    </font>
    <font>
      <sz val="10"/>
      <color indexed="8"/>
      <name val="Arial"/>
      <family val="2"/>
    </font>
    <font>
      <sz val="10"/>
      <color indexed="8"/>
      <name val="Arial"/>
      <family val="2"/>
    </font>
    <font>
      <sz val="10"/>
      <color theme="1"/>
      <name val="Cambria"/>
      <family val="1"/>
    </font>
    <font>
      <sz val="10"/>
      <color theme="0" tint="-0.34998626667073579"/>
      <name val="Cambria"/>
      <family val="1"/>
    </font>
    <font>
      <b/>
      <sz val="10"/>
      <color theme="1"/>
      <name val="Cambria"/>
      <family val="1"/>
    </font>
    <font>
      <b/>
      <sz val="10"/>
      <color theme="0" tint="-0.34998626667073579"/>
      <name val="Cambria"/>
      <family val="1"/>
    </font>
    <font>
      <b/>
      <sz val="10"/>
      <color indexed="8"/>
      <name val="Cambria"/>
      <family val="1"/>
    </font>
    <font>
      <sz val="10"/>
      <color indexed="8"/>
      <name val="Cambria"/>
      <family val="1"/>
    </font>
    <font>
      <sz val="10"/>
      <name val="Cambria"/>
      <family val="1"/>
    </font>
    <font>
      <b/>
      <sz val="10"/>
      <name val="Cambria"/>
      <family val="1"/>
    </font>
    <font>
      <u/>
      <sz val="10"/>
      <color indexed="12"/>
      <name val="Cambria"/>
      <family val="1"/>
    </font>
    <font>
      <sz val="10"/>
      <color theme="1"/>
      <name val="Cambria"/>
      <family val="1"/>
      <scheme val="major"/>
    </font>
    <font>
      <sz val="10"/>
      <color theme="0" tint="-0.34998626667073579"/>
      <name val="Cambria"/>
      <family val="1"/>
      <scheme val="major"/>
    </font>
    <font>
      <b/>
      <sz val="10"/>
      <color theme="1"/>
      <name val="Cambria"/>
      <family val="1"/>
      <scheme val="major"/>
    </font>
    <font>
      <b/>
      <sz val="10"/>
      <name val="Cambria"/>
      <family val="1"/>
      <scheme val="major"/>
    </font>
    <font>
      <sz val="11"/>
      <name val="Cambria"/>
      <family val="1"/>
      <scheme val="major"/>
    </font>
    <font>
      <sz val="10"/>
      <name val="Cambria"/>
      <family val="1"/>
      <scheme val="major"/>
    </font>
    <font>
      <u/>
      <sz val="10"/>
      <color indexed="12"/>
      <name val="Cambria"/>
      <family val="1"/>
      <scheme val="major"/>
    </font>
    <font>
      <b/>
      <i/>
      <sz val="10"/>
      <color theme="1"/>
      <name val="Cambria"/>
      <family val="1"/>
      <scheme val="major"/>
    </font>
    <font>
      <sz val="12"/>
      <color theme="1"/>
      <name val="Cambria"/>
      <family val="1"/>
      <scheme val="major"/>
    </font>
    <font>
      <b/>
      <sz val="12"/>
      <color theme="1"/>
      <name val="Cambria"/>
      <family val="1"/>
      <scheme val="major"/>
    </font>
    <font>
      <sz val="10"/>
      <color indexed="8"/>
      <name val="Cambria"/>
      <family val="1"/>
      <scheme val="major"/>
    </font>
    <font>
      <sz val="11"/>
      <color theme="0" tint="-0.34998626667073579"/>
      <name val="Cambria"/>
      <family val="1"/>
      <scheme val="major"/>
    </font>
    <font>
      <sz val="10"/>
      <color rgb="FFFF0000"/>
      <name val="Cambria"/>
      <family val="1"/>
      <scheme val="major"/>
    </font>
    <font>
      <b/>
      <sz val="10"/>
      <color rgb="FFFF0000"/>
      <name val="Cambria"/>
      <family val="1"/>
      <scheme val="major"/>
    </font>
    <font>
      <sz val="11"/>
      <color indexed="8"/>
      <name val="Cambria"/>
      <family val="1"/>
      <scheme val="major"/>
    </font>
    <font>
      <b/>
      <sz val="10"/>
      <color indexed="8"/>
      <name val="Cambria"/>
      <family val="1"/>
      <scheme val="major"/>
    </font>
    <font>
      <sz val="10"/>
      <color rgb="FF9C0006"/>
      <name val="Cambria"/>
      <family val="1"/>
      <scheme val="major"/>
    </font>
    <font>
      <sz val="10"/>
      <color rgb="FFC00000"/>
      <name val="Cambria"/>
      <family val="1"/>
      <scheme val="major"/>
    </font>
    <font>
      <i/>
      <sz val="10"/>
      <name val="Arial"/>
      <family val="2"/>
    </font>
    <font>
      <b/>
      <i/>
      <sz val="10"/>
      <name val="Arial"/>
      <family val="2"/>
    </font>
  </fonts>
  <fills count="10">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bgColor indexed="64"/>
      </patternFill>
    </fill>
    <fill>
      <patternFill patternType="solid">
        <fgColor theme="9" tint="0.59999389629810485"/>
        <bgColor indexed="64"/>
      </patternFill>
    </fill>
    <fill>
      <patternFill patternType="solid">
        <fgColor theme="0"/>
        <bgColor indexed="64"/>
      </patternFill>
    </fill>
    <fill>
      <patternFill patternType="solid">
        <fgColor rgb="FFFFC7CE"/>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6">
    <xf numFmtId="0" fontId="0"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9" fontId="2" fillId="0" borderId="0" applyFont="0" applyFill="0" applyBorder="0" applyAlignment="0" applyProtection="0"/>
    <xf numFmtId="9" fontId="7" fillId="0" borderId="0" applyFont="0" applyFill="0" applyBorder="0" applyAlignment="0" applyProtection="0"/>
    <xf numFmtId="0" fontId="4" fillId="0" borderId="0"/>
    <xf numFmtId="0" fontId="11" fillId="0" borderId="0"/>
    <xf numFmtId="0" fontId="1" fillId="0" borderId="0"/>
    <xf numFmtId="0" fontId="1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3" fillId="0" borderId="0"/>
    <xf numFmtId="0" fontId="14" fillId="9" borderId="0" applyNumberFormat="0" applyBorder="0" applyAlignment="0" applyProtection="0"/>
    <xf numFmtId="0" fontId="4" fillId="0" borderId="0"/>
    <xf numFmtId="0" fontId="15" fillId="0" borderId="0"/>
    <xf numFmtId="0" fontId="15" fillId="0" borderId="0"/>
    <xf numFmtId="0" fontId="16" fillId="0" borderId="0"/>
    <xf numFmtId="0" fontId="16" fillId="0" borderId="0"/>
    <xf numFmtId="0" fontId="16" fillId="0" borderId="0"/>
    <xf numFmtId="0" fontId="16" fillId="0" borderId="0"/>
    <xf numFmtId="0" fontId="16" fillId="0" borderId="0"/>
  </cellStyleXfs>
  <cellXfs count="188">
    <xf numFmtId="0" fontId="0" fillId="0" borderId="0" xfId="0"/>
    <xf numFmtId="0" fontId="2" fillId="3" borderId="0" xfId="0" applyFont="1" applyFill="1" applyAlignment="1">
      <alignment wrapText="1"/>
    </xf>
    <xf numFmtId="0" fontId="2" fillId="0" borderId="0" xfId="0" applyFont="1"/>
    <xf numFmtId="0" fontId="8" fillId="8" borderId="1" xfId="0" applyFont="1" applyFill="1" applyBorder="1" applyAlignment="1">
      <alignment vertical="center" wrapText="1"/>
    </xf>
    <xf numFmtId="164" fontId="8" fillId="8" borderId="4" xfId="7" applyNumberFormat="1" applyFont="1" applyFill="1" applyBorder="1" applyAlignment="1">
      <alignment horizontal="center" vertical="center"/>
    </xf>
    <xf numFmtId="0" fontId="8" fillId="8" borderId="7" xfId="0" applyFont="1" applyFill="1" applyBorder="1" applyAlignment="1">
      <alignment horizontal="center" vertical="center"/>
    </xf>
    <xf numFmtId="10" fontId="8" fillId="8" borderId="1" xfId="7" applyNumberFormat="1" applyFont="1" applyFill="1" applyBorder="1" applyAlignment="1">
      <alignment horizontal="center" vertical="center"/>
    </xf>
    <xf numFmtId="0" fontId="8" fillId="8" borderId="0" xfId="0" applyFont="1" applyFill="1" applyAlignment="1">
      <alignment vertical="center"/>
    </xf>
    <xf numFmtId="165" fontId="8" fillId="8" borderId="1" xfId="7" applyNumberFormat="1" applyFont="1" applyFill="1" applyBorder="1" applyAlignment="1">
      <alignment horizontal="center" vertical="center"/>
    </xf>
    <xf numFmtId="9" fontId="8" fillId="8" borderId="7" xfId="0" applyNumberFormat="1" applyFont="1" applyFill="1" applyBorder="1" applyAlignment="1">
      <alignment horizontal="center" vertical="center"/>
    </xf>
    <xf numFmtId="164" fontId="8" fillId="8" borderId="1" xfId="7" applyNumberFormat="1" applyFont="1" applyFill="1" applyBorder="1" applyAlignment="1">
      <alignment horizontal="center" vertical="center"/>
    </xf>
    <xf numFmtId="0" fontId="8" fillId="8" borderId="1" xfId="0" applyFont="1" applyFill="1" applyBorder="1" applyAlignment="1">
      <alignment vertical="center"/>
    </xf>
    <xf numFmtId="10" fontId="8" fillId="8" borderId="4" xfId="7" applyNumberFormat="1" applyFont="1" applyFill="1" applyBorder="1" applyAlignment="1">
      <alignment horizontal="center" vertical="center"/>
    </xf>
    <xf numFmtId="10" fontId="8" fillId="8" borderId="7" xfId="0" applyNumberFormat="1" applyFont="1" applyFill="1" applyBorder="1" applyAlignment="1">
      <alignment horizontal="center" vertical="center"/>
    </xf>
    <xf numFmtId="10" fontId="8" fillId="8" borderId="1" xfId="0" applyNumberFormat="1" applyFont="1" applyFill="1" applyBorder="1" applyAlignment="1">
      <alignment horizontal="center" vertical="center"/>
    </xf>
    <xf numFmtId="9" fontId="8" fillId="8" borderId="4" xfId="7" applyFont="1" applyFill="1" applyBorder="1" applyAlignment="1">
      <alignment horizontal="center" vertical="center"/>
    </xf>
    <xf numFmtId="9" fontId="8" fillId="8" borderId="1" xfId="0" applyNumberFormat="1" applyFont="1" applyFill="1" applyBorder="1" applyAlignment="1">
      <alignment horizontal="center" vertical="center"/>
    </xf>
    <xf numFmtId="0" fontId="8" fillId="8" borderId="0" xfId="0" applyFont="1" applyFill="1" applyAlignment="1">
      <alignment horizontal="left" vertical="top"/>
    </xf>
    <xf numFmtId="0" fontId="8" fillId="8" borderId="1" xfId="0" applyFont="1" applyFill="1" applyBorder="1" applyAlignment="1">
      <alignment horizontal="center" vertical="center" wrapText="1"/>
    </xf>
    <xf numFmtId="0" fontId="8" fillId="8" borderId="1" xfId="0" applyFont="1" applyFill="1" applyBorder="1" applyAlignment="1">
      <alignment horizontal="center" vertical="center"/>
    </xf>
    <xf numFmtId="0" fontId="2" fillId="2" borderId="0" xfId="0" applyFont="1" applyFill="1" applyAlignment="1">
      <alignment wrapText="1"/>
    </xf>
    <xf numFmtId="0" fontId="2" fillId="4" borderId="0" xfId="0" applyFont="1" applyFill="1" applyAlignment="1">
      <alignment wrapText="1"/>
    </xf>
    <xf numFmtId="0" fontId="2" fillId="5" borderId="0" xfId="0" applyFont="1" applyFill="1" applyAlignment="1">
      <alignment wrapText="1"/>
    </xf>
    <xf numFmtId="0" fontId="2" fillId="6" borderId="0" xfId="0" applyFont="1" applyFill="1" applyAlignment="1">
      <alignment wrapText="1"/>
    </xf>
    <xf numFmtId="0" fontId="2" fillId="7" borderId="0" xfId="0" applyFont="1" applyFill="1" applyAlignment="1">
      <alignment wrapText="1"/>
    </xf>
    <xf numFmtId="0" fontId="2" fillId="0" borderId="0" xfId="0" applyFont="1" applyAlignment="1">
      <alignment wrapText="1"/>
    </xf>
    <xf numFmtId="0" fontId="6" fillId="5" borderId="1" xfId="0" applyFont="1" applyFill="1" applyBorder="1" applyAlignment="1">
      <alignment horizontal="center" vertical="center"/>
    </xf>
    <xf numFmtId="164" fontId="8" fillId="5" borderId="1" xfId="0" applyNumberFormat="1" applyFont="1" applyFill="1" applyBorder="1" applyAlignment="1">
      <alignment horizontal="center" vertical="center"/>
    </xf>
    <xf numFmtId="10" fontId="8" fillId="5" borderId="1" xfId="0" applyNumberFormat="1" applyFont="1" applyFill="1" applyBorder="1" applyAlignment="1">
      <alignment horizontal="center" vertical="center"/>
    </xf>
    <xf numFmtId="10" fontId="8" fillId="5" borderId="1" xfId="7" applyNumberFormat="1" applyFont="1" applyFill="1" applyBorder="1" applyAlignment="1">
      <alignment horizontal="center" vertical="center"/>
    </xf>
    <xf numFmtId="165" fontId="8" fillId="5" borderId="1" xfId="7" applyNumberFormat="1" applyFont="1" applyFill="1" applyBorder="1" applyAlignment="1">
      <alignment horizontal="center" vertical="center"/>
    </xf>
    <xf numFmtId="164" fontId="8" fillId="5" borderId="1" xfId="7" applyNumberFormat="1" applyFont="1" applyFill="1" applyBorder="1" applyAlignment="1">
      <alignment horizontal="center" vertical="center"/>
    </xf>
    <xf numFmtId="9" fontId="8" fillId="5" borderId="1" xfId="0" applyNumberFormat="1" applyFont="1" applyFill="1" applyBorder="1" applyAlignment="1">
      <alignment horizontal="center" vertical="center"/>
    </xf>
    <xf numFmtId="0" fontId="6" fillId="8" borderId="1" xfId="0" applyFont="1" applyFill="1" applyBorder="1" applyAlignment="1">
      <alignment vertical="center"/>
    </xf>
    <xf numFmtId="0" fontId="6" fillId="8" borderId="1" xfId="0" applyFont="1" applyFill="1" applyBorder="1" applyAlignment="1">
      <alignment horizontal="center" vertical="center"/>
    </xf>
    <xf numFmtId="0" fontId="6" fillId="8" borderId="7" xfId="0" applyFont="1" applyFill="1" applyBorder="1" applyAlignment="1">
      <alignment horizontal="center" vertical="center"/>
    </xf>
    <xf numFmtId="164" fontId="8" fillId="8" borderId="1" xfId="0" applyNumberFormat="1" applyFont="1" applyFill="1" applyBorder="1" applyAlignment="1">
      <alignment horizontal="center" vertical="center"/>
    </xf>
    <xf numFmtId="0" fontId="18" fillId="8" borderId="0" xfId="0" applyFont="1" applyFill="1"/>
    <xf numFmtId="0" fontId="20" fillId="8" borderId="1" xfId="0" applyFont="1" applyFill="1" applyBorder="1" applyAlignment="1">
      <alignment horizontal="center"/>
    </xf>
    <xf numFmtId="0" fontId="18" fillId="8" borderId="1" xfId="0" applyFont="1" applyFill="1" applyBorder="1"/>
    <xf numFmtId="0" fontId="19" fillId="8" borderId="1" xfId="0" applyFont="1" applyFill="1" applyBorder="1" applyAlignment="1">
      <alignment horizontal="center" vertical="center" wrapText="1"/>
    </xf>
    <xf numFmtId="0" fontId="18" fillId="8" borderId="0" xfId="0" applyFont="1" applyFill="1" applyAlignment="1">
      <alignment vertical="center" wrapText="1"/>
    </xf>
    <xf numFmtId="0" fontId="21" fillId="8" borderId="1" xfId="18" applyFont="1" applyFill="1" applyBorder="1" applyAlignment="1">
      <alignment wrapText="1"/>
    </xf>
    <xf numFmtId="0" fontId="17" fillId="8" borderId="1" xfId="0" applyFont="1" applyFill="1" applyBorder="1" applyAlignment="1">
      <alignment horizontal="center"/>
    </xf>
    <xf numFmtId="0" fontId="22" fillId="8" borderId="1" xfId="18" applyFont="1" applyFill="1" applyBorder="1" applyAlignment="1">
      <alignment horizontal="center" wrapText="1"/>
    </xf>
    <xf numFmtId="9" fontId="23" fillId="8" borderId="1" xfId="7" applyFont="1" applyFill="1" applyBorder="1" applyAlignment="1">
      <alignment horizontal="center"/>
    </xf>
    <xf numFmtId="9" fontId="23" fillId="8" borderId="1" xfId="0" applyNumberFormat="1" applyFont="1" applyFill="1" applyBorder="1" applyAlignment="1">
      <alignment horizontal="center"/>
    </xf>
    <xf numFmtId="0" fontId="24" fillId="8" borderId="1" xfId="0" applyFont="1" applyFill="1" applyBorder="1"/>
    <xf numFmtId="0" fontId="23" fillId="8" borderId="1" xfId="0" applyFont="1" applyFill="1" applyBorder="1" applyAlignment="1">
      <alignment horizontal="center" vertical="center"/>
    </xf>
    <xf numFmtId="0" fontId="17" fillId="8" borderId="0" xfId="0" applyFont="1" applyFill="1"/>
    <xf numFmtId="0" fontId="25" fillId="8" borderId="0" xfId="1" applyFont="1" applyFill="1" applyAlignment="1" applyProtection="1"/>
    <xf numFmtId="0" fontId="23" fillId="8" borderId="0" xfId="0" applyFont="1" applyFill="1" applyAlignment="1">
      <alignment horizontal="center"/>
    </xf>
    <xf numFmtId="10" fontId="23" fillId="8" borderId="0" xfId="7" applyNumberFormat="1" applyFont="1" applyFill="1" applyBorder="1" applyAlignment="1">
      <alignment horizontal="center"/>
    </xf>
    <xf numFmtId="9" fontId="23" fillId="8" borderId="0" xfId="7" applyFont="1" applyFill="1" applyBorder="1" applyAlignment="1">
      <alignment horizontal="center"/>
    </xf>
    <xf numFmtId="9" fontId="23" fillId="8" borderId="0" xfId="0" applyNumberFormat="1" applyFont="1" applyFill="1" applyAlignment="1">
      <alignment horizontal="center"/>
    </xf>
    <xf numFmtId="10" fontId="23" fillId="8" borderId="0" xfId="0" applyNumberFormat="1" applyFont="1" applyFill="1" applyAlignment="1">
      <alignment horizontal="center"/>
    </xf>
    <xf numFmtId="0" fontId="27" fillId="8" borderId="0" xfId="0" applyFont="1" applyFill="1"/>
    <xf numFmtId="0" fontId="28" fillId="8" borderId="1"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7" fillId="8" borderId="0" xfId="0" applyFont="1" applyFill="1" applyAlignment="1">
      <alignment vertical="center" wrapText="1"/>
    </xf>
    <xf numFmtId="0" fontId="29" fillId="8" borderId="1" xfId="4" applyFont="1" applyFill="1" applyBorder="1" applyAlignment="1">
      <alignment wrapText="1"/>
    </xf>
    <xf numFmtId="0" fontId="30" fillId="8" borderId="1" xfId="25" applyFont="1" applyFill="1" applyBorder="1" applyAlignment="1">
      <alignment horizontal="center" wrapText="1"/>
    </xf>
    <xf numFmtId="164" fontId="31" fillId="8" borderId="1" xfId="7" applyNumberFormat="1" applyFont="1" applyFill="1" applyBorder="1" applyAlignment="1">
      <alignment horizontal="center" vertical="center"/>
    </xf>
    <xf numFmtId="9" fontId="31" fillId="8" borderId="1" xfId="7" applyFont="1" applyFill="1" applyBorder="1" applyAlignment="1">
      <alignment horizontal="center"/>
    </xf>
    <xf numFmtId="9" fontId="31" fillId="8" borderId="1" xfId="0" applyNumberFormat="1" applyFont="1" applyFill="1" applyBorder="1" applyAlignment="1">
      <alignment horizontal="center"/>
    </xf>
    <xf numFmtId="10" fontId="31" fillId="8" borderId="1" xfId="0" applyNumberFormat="1" applyFont="1" applyFill="1" applyBorder="1" applyAlignment="1">
      <alignment horizontal="center"/>
    </xf>
    <xf numFmtId="0" fontId="31" fillId="8" borderId="1" xfId="0" applyFont="1" applyFill="1" applyBorder="1" applyAlignment="1">
      <alignment horizontal="center"/>
    </xf>
    <xf numFmtId="0" fontId="29" fillId="8" borderId="1" xfId="0" applyFont="1" applyFill="1" applyBorder="1"/>
    <xf numFmtId="0" fontId="26" fillId="8" borderId="0" xfId="0" applyFont="1" applyFill="1"/>
    <xf numFmtId="0" fontId="31" fillId="8" borderId="0" xfId="0" applyFont="1" applyFill="1"/>
    <xf numFmtId="10" fontId="31" fillId="8" borderId="1" xfId="7" applyNumberFormat="1" applyFont="1" applyFill="1" applyBorder="1" applyAlignment="1">
      <alignment horizontal="center" vertical="center"/>
    </xf>
    <xf numFmtId="164" fontId="23" fillId="8" borderId="1" xfId="7" applyNumberFormat="1" applyFont="1" applyFill="1" applyBorder="1" applyAlignment="1">
      <alignment horizontal="center"/>
    </xf>
    <xf numFmtId="0" fontId="27" fillId="0" borderId="0" xfId="0" applyFont="1"/>
    <xf numFmtId="0" fontId="28" fillId="0" borderId="1" xfId="0" applyFont="1" applyBorder="1" applyAlignment="1">
      <alignment horizontal="center" vertical="center" wrapText="1"/>
    </xf>
    <xf numFmtId="0" fontId="27" fillId="0" borderId="0" xfId="0" applyFont="1" applyAlignment="1">
      <alignment vertical="center" wrapText="1"/>
    </xf>
    <xf numFmtId="0" fontId="29" fillId="0" borderId="1" xfId="4" applyFont="1" applyBorder="1" applyAlignment="1">
      <alignment wrapText="1"/>
    </xf>
    <xf numFmtId="9" fontId="31" fillId="0" borderId="1" xfId="7" applyFont="1" applyFill="1" applyBorder="1" applyAlignment="1">
      <alignment horizontal="center" vertical="center" wrapText="1"/>
    </xf>
    <xf numFmtId="9" fontId="36" fillId="0" borderId="1" xfId="5" applyNumberFormat="1" applyFont="1" applyBorder="1" applyAlignment="1">
      <alignment horizontal="center" vertical="center" wrapText="1"/>
    </xf>
    <xf numFmtId="9" fontId="31" fillId="0" borderId="1" xfId="7" applyFont="1" applyFill="1" applyBorder="1" applyAlignment="1">
      <alignment horizontal="center" wrapText="1"/>
    </xf>
    <xf numFmtId="0" fontId="31" fillId="0" borderId="1" xfId="0" applyFont="1" applyBorder="1" applyAlignment="1">
      <alignment horizontal="center"/>
    </xf>
    <xf numFmtId="0" fontId="29" fillId="0" borderId="1" xfId="0" applyFont="1" applyBorder="1"/>
    <xf numFmtId="9" fontId="31" fillId="0" borderId="1" xfId="0" applyNumberFormat="1" applyFont="1" applyBorder="1" applyAlignment="1">
      <alignment horizontal="center" vertical="center"/>
    </xf>
    <xf numFmtId="0" fontId="26" fillId="0" borderId="1" xfId="0" applyFont="1" applyBorder="1" applyAlignment="1">
      <alignment horizontal="center"/>
    </xf>
    <xf numFmtId="0" fontId="26" fillId="0" borderId="0" xfId="0" applyFont="1"/>
    <xf numFmtId="0" fontId="31" fillId="0" borderId="0" xfId="0" applyFont="1"/>
    <xf numFmtId="0" fontId="37" fillId="0" borderId="0" xfId="0" applyFont="1"/>
    <xf numFmtId="0" fontId="38" fillId="0" borderId="0" xfId="0" applyFont="1"/>
    <xf numFmtId="0" fontId="27" fillId="0" borderId="0" xfId="0" applyFont="1" applyAlignment="1">
      <alignment vertical="center"/>
    </xf>
    <xf numFmtId="9" fontId="36" fillId="0" borderId="1" xfId="9" applyNumberFormat="1" applyFont="1" applyBorder="1" applyAlignment="1">
      <alignment horizontal="center" wrapText="1"/>
    </xf>
    <xf numFmtId="0" fontId="27" fillId="0" borderId="0" xfId="0" applyFont="1" applyAlignment="1">
      <alignment horizontal="center"/>
    </xf>
    <xf numFmtId="9" fontId="31" fillId="0" borderId="1" xfId="10" applyNumberFormat="1" applyFont="1" applyBorder="1" applyAlignment="1">
      <alignment horizontal="center" wrapText="1"/>
    </xf>
    <xf numFmtId="10" fontId="27" fillId="0" borderId="0" xfId="0" applyNumberFormat="1" applyFont="1"/>
    <xf numFmtId="0" fontId="27" fillId="8" borderId="0" xfId="0" applyFont="1" applyFill="1" applyAlignment="1">
      <alignment vertical="center"/>
    </xf>
    <xf numFmtId="0" fontId="29" fillId="8" borderId="1" xfId="3" applyFont="1" applyFill="1" applyBorder="1" applyAlignment="1">
      <alignment wrapText="1"/>
    </xf>
    <xf numFmtId="0" fontId="40" fillId="8" borderId="1" xfId="23" applyFont="1" applyFill="1" applyBorder="1" applyAlignment="1">
      <alignment horizontal="center" wrapText="1"/>
    </xf>
    <xf numFmtId="0" fontId="28" fillId="8" borderId="1" xfId="0" applyFont="1" applyFill="1" applyBorder="1" applyAlignment="1">
      <alignment vertical="center" wrapText="1"/>
    </xf>
    <xf numFmtId="0" fontId="29" fillId="8" borderId="1" xfId="6" applyFont="1" applyFill="1" applyBorder="1" applyAlignment="1">
      <alignment wrapText="1"/>
    </xf>
    <xf numFmtId="0" fontId="40" fillId="8" borderId="1" xfId="24" applyFont="1" applyFill="1" applyBorder="1" applyAlignment="1">
      <alignment horizontal="center" wrapText="1"/>
    </xf>
    <xf numFmtId="0" fontId="41" fillId="8" borderId="1" xfId="20" applyFont="1" applyFill="1" applyBorder="1" applyAlignment="1">
      <alignment wrapText="1"/>
    </xf>
    <xf numFmtId="0" fontId="36" fillId="8" borderId="1" xfId="20" applyFont="1" applyFill="1" applyBorder="1" applyAlignment="1">
      <alignment horizontal="center" wrapText="1"/>
    </xf>
    <xf numFmtId="0" fontId="36" fillId="8" borderId="1" xfId="16" applyFont="1" applyFill="1" applyBorder="1" applyAlignment="1">
      <alignment horizontal="center" wrapText="1"/>
    </xf>
    <xf numFmtId="0" fontId="27" fillId="8" borderId="0" xfId="0" applyFont="1" applyFill="1" applyAlignment="1">
      <alignment horizontal="center"/>
    </xf>
    <xf numFmtId="0" fontId="41" fillId="8" borderId="1" xfId="5" applyFont="1" applyFill="1" applyBorder="1" applyAlignment="1">
      <alignment wrapText="1"/>
    </xf>
    <xf numFmtId="0" fontId="36" fillId="8" borderId="1" xfId="5" applyFont="1" applyFill="1" applyBorder="1" applyAlignment="1">
      <alignment horizontal="center" wrapText="1"/>
    </xf>
    <xf numFmtId="0" fontId="40" fillId="0" borderId="1" xfId="21" applyFont="1" applyBorder="1" applyAlignment="1">
      <alignment horizontal="center" wrapText="1"/>
    </xf>
    <xf numFmtId="0" fontId="36" fillId="5" borderId="1" xfId="21" applyFont="1" applyFill="1" applyBorder="1" applyAlignment="1">
      <alignment horizontal="center"/>
    </xf>
    <xf numFmtId="9" fontId="31" fillId="8" borderId="1" xfId="7" applyFont="1" applyFill="1" applyBorder="1" applyAlignment="1">
      <alignment horizontal="center" vertical="center"/>
    </xf>
    <xf numFmtId="9" fontId="31" fillId="8" borderId="1" xfId="0" applyNumberFormat="1" applyFont="1" applyFill="1" applyBorder="1" applyAlignment="1">
      <alignment horizontal="center" vertical="center"/>
    </xf>
    <xf numFmtId="10" fontId="31" fillId="8" borderId="1" xfId="0" applyNumberFormat="1" applyFont="1" applyFill="1" applyBorder="1" applyAlignment="1">
      <alignment horizontal="center" vertical="center"/>
    </xf>
    <xf numFmtId="0" fontId="36" fillId="0" borderId="1" xfId="21" applyFont="1" applyBorder="1" applyAlignment="1">
      <alignment horizontal="center"/>
    </xf>
    <xf numFmtId="0" fontId="41" fillId="8" borderId="1" xfId="18" applyFont="1" applyFill="1" applyBorder="1" applyAlignment="1">
      <alignment wrapText="1"/>
    </xf>
    <xf numFmtId="0" fontId="31" fillId="8" borderId="8" xfId="0" applyFont="1" applyFill="1" applyBorder="1" applyAlignment="1">
      <alignment horizontal="center" vertical="center"/>
    </xf>
    <xf numFmtId="0" fontId="29" fillId="8" borderId="0" xfId="0" applyFont="1" applyFill="1"/>
    <xf numFmtId="0" fontId="32" fillId="8" borderId="0" xfId="1" applyFont="1" applyFill="1" applyBorder="1" applyAlignment="1" applyProtection="1">
      <alignment horizontal="center" wrapText="1"/>
    </xf>
    <xf numFmtId="0" fontId="26" fillId="8" borderId="0" xfId="0" applyFont="1" applyFill="1" applyAlignment="1">
      <alignment wrapText="1"/>
    </xf>
    <xf numFmtId="0" fontId="36" fillId="8" borderId="1" xfId="19" applyFont="1" applyFill="1" applyBorder="1" applyAlignment="1">
      <alignment horizontal="center" vertical="center" wrapText="1"/>
    </xf>
    <xf numFmtId="0" fontId="26" fillId="8" borderId="1" xfId="0" applyFont="1" applyFill="1" applyBorder="1"/>
    <xf numFmtId="164" fontId="26" fillId="8" borderId="1" xfId="0" applyNumberFormat="1" applyFont="1" applyFill="1" applyBorder="1"/>
    <xf numFmtId="0" fontId="26" fillId="8" borderId="4" xfId="0" applyFont="1" applyFill="1" applyBorder="1"/>
    <xf numFmtId="164" fontId="28" fillId="8" borderId="1" xfId="0" applyNumberFormat="1" applyFont="1" applyFill="1" applyBorder="1" applyAlignment="1">
      <alignment horizontal="center" vertical="center" wrapText="1"/>
    </xf>
    <xf numFmtId="0" fontId="40" fillId="0" borderId="1" xfId="22" applyFont="1" applyBorder="1" applyAlignment="1">
      <alignment horizontal="center" wrapText="1"/>
    </xf>
    <xf numFmtId="164" fontId="31" fillId="8" borderId="1" xfId="7" applyNumberFormat="1" applyFont="1" applyFill="1" applyBorder="1" applyAlignment="1">
      <alignment horizontal="center" wrapText="1"/>
    </xf>
    <xf numFmtId="164" fontId="31" fillId="0" borderId="1" xfId="0" applyNumberFormat="1" applyFont="1" applyBorder="1" applyAlignment="1">
      <alignment horizontal="center"/>
    </xf>
    <xf numFmtId="0" fontId="36" fillId="0" borderId="1" xfId="22" applyFont="1" applyBorder="1" applyAlignment="1">
      <alignment horizontal="center"/>
    </xf>
    <xf numFmtId="0" fontId="26" fillId="8" borderId="1" xfId="0" applyFont="1" applyFill="1" applyBorder="1" applyAlignment="1">
      <alignment horizontal="center"/>
    </xf>
    <xf numFmtId="0" fontId="26" fillId="8" borderId="0" xfId="0" applyFont="1" applyFill="1" applyAlignment="1">
      <alignment horizontal="left"/>
    </xf>
    <xf numFmtId="0" fontId="32" fillId="8" borderId="0" xfId="1" applyFont="1" applyFill="1" applyBorder="1" applyAlignment="1" applyProtection="1"/>
    <xf numFmtId="0" fontId="42" fillId="8" borderId="0" xfId="17" applyFont="1" applyFill="1" applyBorder="1" applyAlignment="1">
      <alignment horizontal="center"/>
    </xf>
    <xf numFmtId="164" fontId="26" fillId="8" borderId="0" xfId="0" applyNumberFormat="1" applyFont="1" applyFill="1" applyAlignment="1">
      <alignment horizontal="left"/>
    </xf>
    <xf numFmtId="164" fontId="27" fillId="8" borderId="0" xfId="0" applyNumberFormat="1" applyFont="1" applyFill="1"/>
    <xf numFmtId="164" fontId="26" fillId="8" borderId="0" xfId="0" applyNumberFormat="1" applyFont="1" applyFill="1"/>
    <xf numFmtId="10" fontId="31" fillId="8" borderId="1" xfId="7" applyNumberFormat="1" applyFont="1" applyFill="1" applyBorder="1" applyAlignment="1">
      <alignment horizontal="center" wrapText="1"/>
    </xf>
    <xf numFmtId="0" fontId="38" fillId="8" borderId="0" xfId="0" applyFont="1" applyFill="1"/>
    <xf numFmtId="0" fontId="29" fillId="0" borderId="1" xfId="0" applyFont="1" applyBorder="1" applyAlignment="1">
      <alignment horizontal="center" vertical="center" wrapText="1"/>
    </xf>
    <xf numFmtId="164" fontId="31" fillId="0" borderId="1" xfId="0" applyNumberFormat="1" applyFont="1" applyBorder="1" applyAlignment="1">
      <alignment horizontal="center" vertical="center"/>
    </xf>
    <xf numFmtId="9" fontId="31" fillId="0" borderId="1" xfId="7" applyFont="1" applyFill="1" applyBorder="1" applyAlignment="1">
      <alignment horizontal="center"/>
    </xf>
    <xf numFmtId="9" fontId="31" fillId="0" borderId="1" xfId="0" applyNumberFormat="1" applyFont="1" applyBorder="1" applyAlignment="1">
      <alignment horizontal="center"/>
    </xf>
    <xf numFmtId="10" fontId="31" fillId="0" borderId="0" xfId="0" applyNumberFormat="1" applyFont="1"/>
    <xf numFmtId="0" fontId="40" fillId="8" borderId="1" xfId="21" applyFont="1" applyFill="1" applyBorder="1" applyAlignment="1">
      <alignment horizontal="center" wrapText="1"/>
    </xf>
    <xf numFmtId="9" fontId="36" fillId="8" borderId="1" xfId="5" applyNumberFormat="1" applyFont="1" applyFill="1" applyBorder="1" applyAlignment="1">
      <alignment horizontal="center" vertical="center" wrapText="1"/>
    </xf>
    <xf numFmtId="9" fontId="36" fillId="8" borderId="1" xfId="9" applyNumberFormat="1" applyFont="1" applyFill="1" applyBorder="1" applyAlignment="1">
      <alignment horizontal="center" wrapText="1"/>
    </xf>
    <xf numFmtId="9" fontId="31" fillId="8" borderId="1" xfId="10" applyNumberFormat="1" applyFont="1" applyFill="1" applyBorder="1" applyAlignment="1">
      <alignment horizontal="center" wrapText="1"/>
    </xf>
    <xf numFmtId="0" fontId="29" fillId="0" borderId="1" xfId="0" applyFont="1" applyBorder="1" applyAlignment="1">
      <alignment horizontal="left"/>
    </xf>
    <xf numFmtId="9" fontId="29" fillId="0" borderId="1" xfId="7" applyFont="1" applyFill="1" applyBorder="1" applyAlignment="1">
      <alignment horizontal="left" vertical="center" wrapText="1"/>
    </xf>
    <xf numFmtId="0" fontId="31" fillId="0" borderId="1" xfId="0" applyFont="1" applyBorder="1" applyAlignment="1">
      <alignment horizontal="center" vertical="center"/>
    </xf>
    <xf numFmtId="0" fontId="43" fillId="0" borderId="0" xfId="0" applyFont="1"/>
    <xf numFmtId="164" fontId="23" fillId="8" borderId="1" xfId="0" applyNumberFormat="1" applyFont="1" applyFill="1" applyBorder="1" applyAlignment="1">
      <alignment horizontal="center"/>
    </xf>
    <xf numFmtId="164" fontId="31" fillId="8" borderId="1" xfId="0" applyNumberFormat="1" applyFont="1" applyFill="1" applyBorder="1" applyAlignment="1">
      <alignment horizontal="center"/>
    </xf>
    <xf numFmtId="0" fontId="29" fillId="8" borderId="1" xfId="6" applyFont="1" applyFill="1" applyBorder="1" applyAlignment="1">
      <alignment horizontal="center" wrapText="1"/>
    </xf>
    <xf numFmtId="0" fontId="44" fillId="0" borderId="0" xfId="0" applyFont="1"/>
    <xf numFmtId="0" fontId="30" fillId="0" borderId="1" xfId="25" applyFont="1" applyBorder="1" applyAlignment="1">
      <alignment horizontal="center" wrapText="1"/>
    </xf>
    <xf numFmtId="0" fontId="9" fillId="8" borderId="1" xfId="0" applyFont="1" applyFill="1" applyBorder="1" applyAlignment="1">
      <alignment horizontal="center" vertical="center"/>
    </xf>
    <xf numFmtId="0" fontId="8" fillId="8" borderId="1" xfId="0" applyFont="1" applyFill="1" applyBorder="1" applyAlignment="1">
      <alignment horizontal="center" vertical="center" wrapText="1"/>
    </xf>
    <xf numFmtId="0" fontId="8" fillId="8" borderId="1" xfId="0" applyFont="1" applyFill="1" applyBorder="1" applyAlignment="1">
      <alignment horizontal="center" vertical="center"/>
    </xf>
    <xf numFmtId="0" fontId="19" fillId="8" borderId="1" xfId="0" applyFont="1" applyFill="1" applyBorder="1" applyAlignment="1">
      <alignment horizontal="center"/>
    </xf>
    <xf numFmtId="0" fontId="17" fillId="8" borderId="1" xfId="0" applyFont="1" applyFill="1" applyBorder="1" applyAlignment="1">
      <alignment horizontal="center" vertical="center" wrapText="1"/>
    </xf>
    <xf numFmtId="0" fontId="26" fillId="8" borderId="2" xfId="0" applyFont="1" applyFill="1" applyBorder="1" applyAlignment="1">
      <alignment horizontal="center" vertical="top" wrapText="1"/>
    </xf>
    <xf numFmtId="0" fontId="28" fillId="8" borderId="4" xfId="0" applyFont="1" applyFill="1" applyBorder="1" applyAlignment="1">
      <alignment horizontal="center" vertical="center" wrapTex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5"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31" fillId="0" borderId="2" xfId="0" applyFont="1" applyBorder="1" applyAlignment="1">
      <alignment horizontal="center" wrapText="1"/>
    </xf>
    <xf numFmtId="0" fontId="29" fillId="0" borderId="1" xfId="0" applyFont="1" applyBorder="1" applyAlignment="1">
      <alignment horizontal="center" wrapText="1"/>
    </xf>
    <xf numFmtId="0" fontId="28" fillId="8" borderId="1" xfId="0" applyFont="1" applyFill="1" applyBorder="1" applyAlignment="1">
      <alignment horizontal="center" vertical="center"/>
    </xf>
    <xf numFmtId="0" fontId="26" fillId="8" borderId="2" xfId="0" applyFont="1" applyFill="1" applyBorder="1" applyAlignment="1">
      <alignment horizontal="center" vertical="center" wrapText="1"/>
    </xf>
    <xf numFmtId="0" fontId="26" fillId="8" borderId="3" xfId="6" applyFont="1" applyFill="1" applyBorder="1" applyAlignment="1">
      <alignment horizontal="center" wrapText="1"/>
    </xf>
    <xf numFmtId="0" fontId="26" fillId="8" borderId="0" xfId="6" applyFont="1" applyFill="1" applyAlignment="1">
      <alignment horizontal="center" vertical="center" wrapText="1"/>
    </xf>
    <xf numFmtId="0" fontId="28" fillId="8" borderId="1" xfId="0" applyFont="1" applyFill="1" applyBorder="1" applyAlignment="1">
      <alignment horizontal="center" wrapText="1"/>
    </xf>
    <xf numFmtId="0" fontId="28" fillId="8" borderId="2" xfId="0" applyFont="1" applyFill="1" applyBorder="1" applyAlignment="1">
      <alignment horizontal="left" wrapText="1"/>
    </xf>
    <xf numFmtId="0" fontId="26" fillId="8" borderId="3" xfId="6" applyFont="1" applyFill="1" applyBorder="1" applyAlignment="1">
      <alignment horizontal="left" wrapText="1"/>
    </xf>
    <xf numFmtId="0" fontId="26" fillId="8" borderId="0" xfId="6" applyFont="1" applyFill="1" applyAlignment="1">
      <alignment horizontal="left" wrapText="1"/>
    </xf>
    <xf numFmtId="0" fontId="28" fillId="8" borderId="1"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29" fillId="0" borderId="1" xfId="0" applyFont="1" applyFill="1" applyBorder="1" applyAlignment="1">
      <alignment horizontal="left"/>
    </xf>
    <xf numFmtId="0" fontId="31" fillId="0" borderId="1" xfId="0" applyFont="1" applyFill="1" applyBorder="1" applyAlignment="1">
      <alignment horizontal="center"/>
    </xf>
    <xf numFmtId="0" fontId="31" fillId="0" borderId="4" xfId="0" applyFont="1" applyBorder="1" applyAlignment="1">
      <alignment horizontal="center"/>
    </xf>
    <xf numFmtId="0" fontId="31" fillId="0" borderId="5" xfId="0" applyFont="1" applyBorder="1" applyAlignment="1">
      <alignment horizontal="center"/>
    </xf>
    <xf numFmtId="0" fontId="31" fillId="0" borderId="6" xfId="0" applyFont="1" applyBorder="1" applyAlignment="1">
      <alignment horizontal="center"/>
    </xf>
    <xf numFmtId="164" fontId="31" fillId="0" borderId="4" xfId="0" applyNumberFormat="1" applyFont="1" applyFill="1" applyBorder="1" applyAlignment="1">
      <alignment horizontal="center" vertical="center"/>
    </xf>
    <xf numFmtId="164" fontId="31" fillId="0" borderId="5" xfId="0" applyNumberFormat="1" applyFont="1" applyFill="1" applyBorder="1" applyAlignment="1">
      <alignment horizontal="center" vertical="center"/>
    </xf>
    <xf numFmtId="164" fontId="31" fillId="0" borderId="6" xfId="0" applyNumberFormat="1" applyFont="1" applyFill="1" applyBorder="1" applyAlignment="1">
      <alignment horizontal="center" vertical="center"/>
    </xf>
  </cellXfs>
  <cellStyles count="26">
    <cellStyle name="Bad" xfId="17" builtinId="27"/>
    <cellStyle name="Comma 2" xfId="15" xr:uid="{00000000-0005-0000-0000-000001000000}"/>
    <cellStyle name="Hyperlink" xfId="1" builtinId="8"/>
    <cellStyle name="Hyperlink 2" xfId="2" xr:uid="{00000000-0005-0000-0000-000003000000}"/>
    <cellStyle name="Normal" xfId="0" builtinId="0"/>
    <cellStyle name="Normal 2" xfId="12" xr:uid="{00000000-0005-0000-0000-000005000000}"/>
    <cellStyle name="Normal 3" xfId="11" xr:uid="{00000000-0005-0000-0000-000006000000}"/>
    <cellStyle name="Normal_CF0-1bycounty" xfId="3" xr:uid="{00000000-0005-0000-0000-000007000000}"/>
    <cellStyle name="Normal_Indicator 2" xfId="25" xr:uid="{4FC0B103-22F5-4613-A17B-FCE2F185F860}"/>
    <cellStyle name="Normal_Indicator 3" xfId="4" xr:uid="{00000000-0005-0000-0000-000008000000}"/>
    <cellStyle name="Normal_Indicator 3b" xfId="9" xr:uid="{00000000-0005-0000-0000-000009000000}"/>
    <cellStyle name="Normal_Indicator 3c_1" xfId="10" xr:uid="{00000000-0005-0000-0000-00000A000000}"/>
    <cellStyle name="Normal_Indicator 5_1" xfId="23" xr:uid="{5251310A-6F87-4F68-8F96-C89D0F725871}"/>
    <cellStyle name="Normal_Indicator 6_1" xfId="24" xr:uid="{7DD4E13F-D22F-45D6-8E6A-63A39A733E15}"/>
    <cellStyle name="Normal_Indicator 7" xfId="21" xr:uid="{8B0264DC-BAF0-40B5-B7BB-C9799869AF88}"/>
    <cellStyle name="Normal_Indicator 8a" xfId="16" xr:uid="{00000000-0005-0000-0000-00000D000000}"/>
    <cellStyle name="Normal_Indicator 8a_1" xfId="20" xr:uid="{3850A871-4FA5-44A6-BF14-11A27A15598D}"/>
    <cellStyle name="Normal_Indicator 8b" xfId="19" xr:uid="{F6C0790E-65DE-48D2-BEF7-B8AF4CBD6A91}"/>
    <cellStyle name="Normal_Indicator 8c" xfId="22" xr:uid="{CBCE854C-2B08-49EF-851D-C4FBE7A491FB}"/>
    <cellStyle name="Normal_Public Reporting USE NOW" xfId="18" xr:uid="{11BFB480-31F6-43A0-8D5E-7B4508043864}"/>
    <cellStyle name="Normal_Sheet1" xfId="5" xr:uid="{00000000-0005-0000-0000-00000E000000}"/>
    <cellStyle name="Normal_Sheet2" xfId="6" xr:uid="{00000000-0005-0000-0000-00000F000000}"/>
    <cellStyle name="Percent" xfId="7" builtinId="5"/>
    <cellStyle name="Percent 2" xfId="13" xr:uid="{00000000-0005-0000-0000-000011000000}"/>
    <cellStyle name="Percent 2 2" xfId="8" xr:uid="{00000000-0005-0000-0000-000012000000}"/>
    <cellStyle name="Percent 2 2 2" xfId="14"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xdr:col>
      <xdr:colOff>746760</xdr:colOff>
      <xdr:row>7</xdr:row>
      <xdr:rowOff>41910</xdr:rowOff>
    </xdr:from>
    <xdr:ext cx="65" cy="172227"/>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6758940" y="28079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workbookViewId="0">
      <selection activeCell="A33" sqref="A33"/>
    </sheetView>
  </sheetViews>
  <sheetFormatPr defaultColWidth="8.85546875" defaultRowHeight="12.75" x14ac:dyDescent="0.2"/>
  <cols>
    <col min="1" max="1" width="120.5703125" style="25" customWidth="1"/>
    <col min="2" max="16384" width="8.85546875" style="2"/>
  </cols>
  <sheetData>
    <row r="1" spans="1:1" x14ac:dyDescent="0.2">
      <c r="A1" s="20" t="s">
        <v>21</v>
      </c>
    </row>
    <row r="2" spans="1:1" ht="25.5" x14ac:dyDescent="0.2">
      <c r="A2" s="20" t="s">
        <v>22</v>
      </c>
    </row>
    <row r="3" spans="1:1" ht="25.5" x14ac:dyDescent="0.2">
      <c r="A3" s="1" t="s">
        <v>23</v>
      </c>
    </row>
    <row r="4" spans="1:1" ht="25.5" x14ac:dyDescent="0.2">
      <c r="A4" s="1" t="s">
        <v>24</v>
      </c>
    </row>
    <row r="5" spans="1:1" x14ac:dyDescent="0.2">
      <c r="A5" s="1" t="s">
        <v>25</v>
      </c>
    </row>
    <row r="6" spans="1:1" ht="25.5" x14ac:dyDescent="0.2">
      <c r="A6" s="21" t="s">
        <v>26</v>
      </c>
    </row>
    <row r="7" spans="1:1" ht="25.5" x14ac:dyDescent="0.2">
      <c r="A7" s="21" t="s">
        <v>27</v>
      </c>
    </row>
    <row r="8" spans="1:1" ht="25.5" x14ac:dyDescent="0.2">
      <c r="A8" s="21" t="s">
        <v>28</v>
      </c>
    </row>
    <row r="9" spans="1:1" x14ac:dyDescent="0.2">
      <c r="A9" s="22" t="s">
        <v>29</v>
      </c>
    </row>
    <row r="10" spans="1:1" x14ac:dyDescent="0.2">
      <c r="A10" s="22" t="s">
        <v>30</v>
      </c>
    </row>
    <row r="11" spans="1:1" ht="25.5" x14ac:dyDescent="0.2">
      <c r="A11" s="23" t="s">
        <v>31</v>
      </c>
    </row>
    <row r="12" spans="1:1" ht="25.5" x14ac:dyDescent="0.2">
      <c r="A12" s="24" t="s">
        <v>32</v>
      </c>
    </row>
    <row r="13" spans="1:1" ht="39.75" customHeight="1" x14ac:dyDescent="0.2">
      <c r="A13" s="24" t="s">
        <v>33</v>
      </c>
    </row>
    <row r="14" spans="1:1" ht="38.25" x14ac:dyDescent="0.2">
      <c r="A14" s="24" t="s">
        <v>34</v>
      </c>
    </row>
  </sheetData>
  <phoneticPr fontId="3"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1:G28"/>
  <sheetViews>
    <sheetView zoomScaleNormal="100" workbookViewId="0">
      <selection activeCell="D10" sqref="D10"/>
    </sheetView>
  </sheetViews>
  <sheetFormatPr defaultColWidth="9.42578125" defaultRowHeight="12.75" x14ac:dyDescent="0.2"/>
  <cols>
    <col min="1" max="1" width="43.85546875" style="72" customWidth="1"/>
    <col min="2" max="2" width="32.42578125" style="72" customWidth="1"/>
    <col min="3" max="3" width="17.5703125" style="72" customWidth="1"/>
    <col min="4" max="4" width="19.5703125" style="72" customWidth="1"/>
    <col min="5" max="5" width="15" style="72" customWidth="1"/>
    <col min="6" max="6" width="19" style="72" customWidth="1"/>
    <col min="7" max="7" width="20.5703125" style="72" customWidth="1"/>
    <col min="8" max="16384" width="9.42578125" style="72"/>
  </cols>
  <sheetData>
    <row r="1" spans="1:7" ht="21.75" customHeight="1" x14ac:dyDescent="0.2">
      <c r="A1" s="168" t="s">
        <v>134</v>
      </c>
      <c r="B1" s="168"/>
      <c r="C1" s="168"/>
      <c r="D1" s="168"/>
      <c r="E1" s="168"/>
      <c r="F1" s="168"/>
      <c r="G1" s="168"/>
    </row>
    <row r="2" spans="1:7" ht="33.75" customHeight="1" x14ac:dyDescent="0.2">
      <c r="A2" s="169" t="s">
        <v>15</v>
      </c>
      <c r="B2" s="169"/>
      <c r="C2" s="169"/>
      <c r="D2" s="169"/>
      <c r="E2" s="169"/>
      <c r="F2" s="169"/>
      <c r="G2" s="169"/>
    </row>
    <row r="3" spans="1:7" s="74" customFormat="1" ht="38.25" x14ac:dyDescent="0.2">
      <c r="A3" s="133" t="s">
        <v>0</v>
      </c>
      <c r="B3" s="133" t="s">
        <v>76</v>
      </c>
      <c r="C3" s="133" t="s">
        <v>69</v>
      </c>
      <c r="D3" s="133" t="s">
        <v>77</v>
      </c>
      <c r="E3" s="133" t="s">
        <v>38</v>
      </c>
      <c r="F3" s="73" t="s">
        <v>137</v>
      </c>
      <c r="G3" s="73" t="s">
        <v>136</v>
      </c>
    </row>
    <row r="4" spans="1:7" x14ac:dyDescent="0.2">
      <c r="A4" s="142" t="s">
        <v>108</v>
      </c>
      <c r="B4" s="79">
        <v>38</v>
      </c>
      <c r="C4" s="79">
        <v>42</v>
      </c>
      <c r="D4" s="134">
        <f t="shared" ref="D4:D22" si="0">B4/C4</f>
        <v>0.90476190476190477</v>
      </c>
      <c r="E4" s="135" t="str">
        <f t="shared" ref="E4:E23" si="1">IF(D4&gt;=F4,"Met", "Not Met")</f>
        <v>Not Met</v>
      </c>
      <c r="F4" s="136">
        <v>0.97</v>
      </c>
      <c r="G4" s="122">
        <f t="shared" ref="G4:G23" si="2">+$D$23</f>
        <v>0.94511459589867308</v>
      </c>
    </row>
    <row r="5" spans="1:7" x14ac:dyDescent="0.2">
      <c r="A5" s="142" t="s">
        <v>109</v>
      </c>
      <c r="B5" s="79">
        <v>4</v>
      </c>
      <c r="C5" s="79">
        <v>4</v>
      </c>
      <c r="D5" s="134">
        <f t="shared" si="0"/>
        <v>1</v>
      </c>
      <c r="E5" s="135" t="str">
        <f t="shared" si="1"/>
        <v>Met</v>
      </c>
      <c r="F5" s="136">
        <v>0.97</v>
      </c>
      <c r="G5" s="122">
        <f t="shared" si="2"/>
        <v>0.94511459589867308</v>
      </c>
    </row>
    <row r="6" spans="1:7" x14ac:dyDescent="0.2">
      <c r="A6" s="180" t="s">
        <v>153</v>
      </c>
      <c r="B6" s="181">
        <v>16</v>
      </c>
      <c r="C6" s="181">
        <v>18</v>
      </c>
      <c r="D6" s="185" t="s">
        <v>158</v>
      </c>
      <c r="E6" s="186"/>
      <c r="F6" s="187"/>
      <c r="G6" s="122">
        <f t="shared" si="2"/>
        <v>0.94511459589867308</v>
      </c>
    </row>
    <row r="7" spans="1:7" x14ac:dyDescent="0.2">
      <c r="A7" s="142" t="s">
        <v>110</v>
      </c>
      <c r="B7" s="79">
        <v>287</v>
      </c>
      <c r="C7" s="79">
        <v>295</v>
      </c>
      <c r="D7" s="134">
        <f t="shared" si="0"/>
        <v>0.97288135593220337</v>
      </c>
      <c r="E7" s="135" t="str">
        <f t="shared" si="1"/>
        <v>Met</v>
      </c>
      <c r="F7" s="136">
        <v>0.97</v>
      </c>
      <c r="G7" s="122">
        <f t="shared" si="2"/>
        <v>0.94511459589867308</v>
      </c>
    </row>
    <row r="8" spans="1:7" x14ac:dyDescent="0.2">
      <c r="A8" s="142" t="s">
        <v>124</v>
      </c>
      <c r="B8" s="79">
        <v>154</v>
      </c>
      <c r="C8" s="79">
        <v>161</v>
      </c>
      <c r="D8" s="134">
        <f t="shared" si="0"/>
        <v>0.95652173913043481</v>
      </c>
      <c r="E8" s="135" t="str">
        <f t="shared" si="1"/>
        <v>Not Met</v>
      </c>
      <c r="F8" s="136">
        <v>0.97</v>
      </c>
      <c r="G8" s="122">
        <f t="shared" si="2"/>
        <v>0.94511459589867308</v>
      </c>
    </row>
    <row r="9" spans="1:7" x14ac:dyDescent="0.2">
      <c r="A9" s="142" t="s">
        <v>125</v>
      </c>
      <c r="B9" s="79">
        <v>12</v>
      </c>
      <c r="C9" s="79">
        <v>13</v>
      </c>
      <c r="D9" s="134">
        <f t="shared" si="0"/>
        <v>0.92307692307692313</v>
      </c>
      <c r="E9" s="135" t="str">
        <f t="shared" si="1"/>
        <v>Not Met</v>
      </c>
      <c r="F9" s="136">
        <v>0.97</v>
      </c>
      <c r="G9" s="122">
        <f t="shared" si="2"/>
        <v>0.94511459589867308</v>
      </c>
    </row>
    <row r="10" spans="1:7" x14ac:dyDescent="0.2">
      <c r="A10" s="142" t="s">
        <v>111</v>
      </c>
      <c r="B10" s="79">
        <v>71</v>
      </c>
      <c r="C10" s="79">
        <v>74</v>
      </c>
      <c r="D10" s="134">
        <f t="shared" si="0"/>
        <v>0.95945945945945943</v>
      </c>
      <c r="E10" s="135" t="str">
        <f t="shared" si="1"/>
        <v>Not Met</v>
      </c>
      <c r="F10" s="136">
        <v>0.97</v>
      </c>
      <c r="G10" s="122">
        <f t="shared" si="2"/>
        <v>0.94511459589867308</v>
      </c>
    </row>
    <row r="11" spans="1:7" x14ac:dyDescent="0.2">
      <c r="A11" s="142" t="s">
        <v>112</v>
      </c>
      <c r="B11" s="79">
        <v>128</v>
      </c>
      <c r="C11" s="79">
        <v>138</v>
      </c>
      <c r="D11" s="134">
        <f t="shared" si="0"/>
        <v>0.92753623188405798</v>
      </c>
      <c r="E11" s="135" t="str">
        <f t="shared" si="1"/>
        <v>Not Met</v>
      </c>
      <c r="F11" s="136">
        <v>0.97</v>
      </c>
      <c r="G11" s="122">
        <f t="shared" si="2"/>
        <v>0.94511459589867308</v>
      </c>
    </row>
    <row r="12" spans="1:7" x14ac:dyDescent="0.2">
      <c r="A12" s="142" t="s">
        <v>113</v>
      </c>
      <c r="B12" s="79">
        <v>42</v>
      </c>
      <c r="C12" s="79">
        <v>46</v>
      </c>
      <c r="D12" s="134">
        <f t="shared" si="0"/>
        <v>0.91304347826086951</v>
      </c>
      <c r="E12" s="135" t="str">
        <f t="shared" si="1"/>
        <v>Not Met</v>
      </c>
      <c r="F12" s="136">
        <v>0.97</v>
      </c>
      <c r="G12" s="122">
        <f t="shared" si="2"/>
        <v>0.94511459589867308</v>
      </c>
    </row>
    <row r="13" spans="1:7" x14ac:dyDescent="0.2">
      <c r="A13" s="142" t="s">
        <v>126</v>
      </c>
      <c r="B13" s="79">
        <v>9</v>
      </c>
      <c r="C13" s="79">
        <v>9</v>
      </c>
      <c r="D13" s="134">
        <f t="shared" si="0"/>
        <v>1</v>
      </c>
      <c r="E13" s="135" t="str">
        <f t="shared" si="1"/>
        <v>Met</v>
      </c>
      <c r="F13" s="136">
        <v>0.97</v>
      </c>
      <c r="G13" s="122">
        <f t="shared" si="2"/>
        <v>0.94511459589867308</v>
      </c>
    </row>
    <row r="14" spans="1:7" x14ac:dyDescent="0.2">
      <c r="A14" s="142" t="s">
        <v>127</v>
      </c>
      <c r="B14" s="79">
        <v>45</v>
      </c>
      <c r="C14" s="79">
        <v>46</v>
      </c>
      <c r="D14" s="134">
        <f t="shared" si="0"/>
        <v>0.97826086956521741</v>
      </c>
      <c r="E14" s="135" t="str">
        <f t="shared" si="1"/>
        <v>Met</v>
      </c>
      <c r="F14" s="136">
        <v>0.97</v>
      </c>
      <c r="G14" s="122">
        <f t="shared" si="2"/>
        <v>0.94511459589867308</v>
      </c>
    </row>
    <row r="15" spans="1:7" x14ac:dyDescent="0.2">
      <c r="A15" s="142" t="s">
        <v>146</v>
      </c>
      <c r="B15" s="79">
        <v>110</v>
      </c>
      <c r="C15" s="79">
        <v>118</v>
      </c>
      <c r="D15" s="134">
        <f t="shared" si="0"/>
        <v>0.93220338983050843</v>
      </c>
      <c r="E15" s="135" t="str">
        <f t="shared" si="1"/>
        <v>Not Met</v>
      </c>
      <c r="F15" s="136">
        <v>0.97</v>
      </c>
      <c r="G15" s="122">
        <f t="shared" si="2"/>
        <v>0.94511459589867308</v>
      </c>
    </row>
    <row r="16" spans="1:7" x14ac:dyDescent="0.2">
      <c r="A16" s="142" t="s">
        <v>128</v>
      </c>
      <c r="B16" s="79">
        <v>51</v>
      </c>
      <c r="C16" s="79">
        <v>54</v>
      </c>
      <c r="D16" s="134">
        <f t="shared" si="0"/>
        <v>0.94444444444444442</v>
      </c>
      <c r="E16" s="135" t="str">
        <f t="shared" si="1"/>
        <v>Not Met</v>
      </c>
      <c r="F16" s="136">
        <v>0.97</v>
      </c>
      <c r="G16" s="122">
        <f t="shared" si="2"/>
        <v>0.94511459589867308</v>
      </c>
    </row>
    <row r="17" spans="1:7" x14ac:dyDescent="0.2">
      <c r="A17" s="142" t="s">
        <v>114</v>
      </c>
      <c r="B17" s="79">
        <v>19</v>
      </c>
      <c r="C17" s="79">
        <v>19</v>
      </c>
      <c r="D17" s="134">
        <f t="shared" si="0"/>
        <v>1</v>
      </c>
      <c r="E17" s="135" t="str">
        <f t="shared" si="1"/>
        <v>Met</v>
      </c>
      <c r="F17" s="136">
        <v>0.97</v>
      </c>
      <c r="G17" s="122">
        <f t="shared" si="2"/>
        <v>0.94511459589867308</v>
      </c>
    </row>
    <row r="18" spans="1:7" x14ac:dyDescent="0.2">
      <c r="A18" s="142" t="s">
        <v>115</v>
      </c>
      <c r="B18" s="79">
        <v>3</v>
      </c>
      <c r="C18" s="79">
        <v>4</v>
      </c>
      <c r="D18" s="134">
        <f t="shared" si="0"/>
        <v>0.75</v>
      </c>
      <c r="E18" s="135" t="str">
        <f t="shared" si="1"/>
        <v>Not Met</v>
      </c>
      <c r="F18" s="136">
        <v>0.97</v>
      </c>
      <c r="G18" s="122">
        <f t="shared" si="2"/>
        <v>0.94511459589867308</v>
      </c>
    </row>
    <row r="19" spans="1:7" x14ac:dyDescent="0.2">
      <c r="A19" s="142" t="s">
        <v>116</v>
      </c>
      <c r="B19" s="79">
        <v>52</v>
      </c>
      <c r="C19" s="79">
        <v>53</v>
      </c>
      <c r="D19" s="134">
        <f t="shared" si="0"/>
        <v>0.98113207547169812</v>
      </c>
      <c r="E19" s="135" t="str">
        <f t="shared" si="1"/>
        <v>Met</v>
      </c>
      <c r="F19" s="136">
        <v>0.97</v>
      </c>
      <c r="G19" s="122">
        <f t="shared" si="2"/>
        <v>0.94511459589867308</v>
      </c>
    </row>
    <row r="20" spans="1:7" x14ac:dyDescent="0.2">
      <c r="A20" s="142" t="s">
        <v>129</v>
      </c>
      <c r="B20" s="79">
        <v>328</v>
      </c>
      <c r="C20" s="79">
        <v>343</v>
      </c>
      <c r="D20" s="134">
        <f t="shared" si="0"/>
        <v>0.95626822157434399</v>
      </c>
      <c r="E20" s="135" t="str">
        <f t="shared" si="1"/>
        <v>Not Met</v>
      </c>
      <c r="F20" s="136">
        <v>0.97</v>
      </c>
      <c r="G20" s="122">
        <f t="shared" si="2"/>
        <v>0.94511459589867308</v>
      </c>
    </row>
    <row r="21" spans="1:7" x14ac:dyDescent="0.2">
      <c r="A21" s="75" t="s">
        <v>154</v>
      </c>
      <c r="B21" s="79">
        <v>161</v>
      </c>
      <c r="C21" s="79">
        <v>181</v>
      </c>
      <c r="D21" s="134">
        <f t="shared" si="0"/>
        <v>0.88950276243093918</v>
      </c>
      <c r="E21" s="135" t="str">
        <f t="shared" si="1"/>
        <v>Not Met</v>
      </c>
      <c r="F21" s="136">
        <v>0.97</v>
      </c>
      <c r="G21" s="122">
        <f t="shared" si="2"/>
        <v>0.94511459589867308</v>
      </c>
    </row>
    <row r="22" spans="1:7" x14ac:dyDescent="0.2">
      <c r="A22" s="142" t="s">
        <v>117</v>
      </c>
      <c r="B22" s="79">
        <v>37</v>
      </c>
      <c r="C22" s="79">
        <v>40</v>
      </c>
      <c r="D22" s="134">
        <f t="shared" si="0"/>
        <v>0.92500000000000004</v>
      </c>
      <c r="E22" s="135" t="str">
        <f t="shared" si="1"/>
        <v>Not Met</v>
      </c>
      <c r="F22" s="136">
        <v>0.97</v>
      </c>
      <c r="G22" s="122">
        <f t="shared" si="2"/>
        <v>0.94511459589867308</v>
      </c>
    </row>
    <row r="23" spans="1:7" x14ac:dyDescent="0.2">
      <c r="A23" s="142" t="s">
        <v>57</v>
      </c>
      <c r="B23" s="79">
        <f>SUM(B4:B22)</f>
        <v>1567</v>
      </c>
      <c r="C23" s="79">
        <f>SUM(C4:C22)</f>
        <v>1658</v>
      </c>
      <c r="D23" s="134">
        <f>B23/C23</f>
        <v>0.94511459589867308</v>
      </c>
      <c r="E23" s="135" t="str">
        <f t="shared" si="1"/>
        <v>Not Met</v>
      </c>
      <c r="F23" s="136">
        <v>0.97</v>
      </c>
      <c r="G23" s="122">
        <f t="shared" si="2"/>
        <v>0.94511459589867308</v>
      </c>
    </row>
    <row r="24" spans="1:7" x14ac:dyDescent="0.2">
      <c r="A24" s="84"/>
    </row>
    <row r="25" spans="1:7" x14ac:dyDescent="0.2">
      <c r="A25" s="149" t="s">
        <v>157</v>
      </c>
    </row>
    <row r="28" spans="1:7" x14ac:dyDescent="0.2">
      <c r="E28" s="72" t="s">
        <v>100</v>
      </c>
    </row>
  </sheetData>
  <sortState xmlns:xlrd2="http://schemas.microsoft.com/office/spreadsheetml/2017/richdata2" ref="A5:G33">
    <sortCondition ref="A5:A33"/>
  </sortState>
  <mergeCells count="3">
    <mergeCell ref="A2:G2"/>
    <mergeCell ref="A1:G1"/>
    <mergeCell ref="D6:F6"/>
  </mergeCells>
  <phoneticPr fontId="3" type="noConversion"/>
  <printOptions horizontalCentered="1"/>
  <pageMargins left="0.25" right="0.25" top="0.25" bottom="0.25" header="0" footer="0"/>
  <pageSetup scale="81" orientation="landscape" r:id="rId1"/>
  <headerFooter alignWithMargins="0"/>
  <webPublishItems count="1">
    <webPublishItem id="16938" divId="FFY05PublicReporting_16938" sourceType="sheet" destinationFile="C:\Documents and Settings\ridgwaya.DMR-B23\My Documents\SPP\SPP-APR Feb1 2007\familyoutcomesC06.htm"/>
  </webPublishItem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B14"/>
  <sheetViews>
    <sheetView zoomScaleNormal="100" workbookViewId="0">
      <selection activeCell="D34" sqref="D34"/>
    </sheetView>
  </sheetViews>
  <sheetFormatPr defaultColWidth="45.42578125" defaultRowHeight="12.75" x14ac:dyDescent="0.2"/>
  <cols>
    <col min="1" max="1" width="42.28515625" style="56" customWidth="1"/>
    <col min="2" max="2" width="47" style="56" bestFit="1" customWidth="1"/>
    <col min="3" max="16384" width="45.42578125" style="56"/>
  </cols>
  <sheetData>
    <row r="1" spans="1:2" s="92" customFormat="1" x14ac:dyDescent="0.2">
      <c r="A1" s="171" t="s">
        <v>134</v>
      </c>
      <c r="B1" s="171"/>
    </row>
    <row r="2" spans="1:2" s="92" customFormat="1" x14ac:dyDescent="0.2">
      <c r="A2" s="170" t="s">
        <v>140</v>
      </c>
      <c r="B2" s="170"/>
    </row>
    <row r="3" spans="1:2" x14ac:dyDescent="0.2">
      <c r="A3" s="68"/>
      <c r="B3" s="68"/>
    </row>
    <row r="4" spans="1:2" s="59" customFormat="1" x14ac:dyDescent="0.2">
      <c r="A4" s="57" t="s">
        <v>1</v>
      </c>
      <c r="B4" s="57" t="s">
        <v>148</v>
      </c>
    </row>
    <row r="5" spans="1:2" ht="14.25" x14ac:dyDescent="0.2">
      <c r="A5" s="93" t="s">
        <v>2</v>
      </c>
      <c r="B5" s="94">
        <v>181</v>
      </c>
    </row>
    <row r="6" spans="1:2" ht="14.25" x14ac:dyDescent="0.2">
      <c r="A6" s="93" t="s">
        <v>3</v>
      </c>
      <c r="B6" s="94">
        <v>126</v>
      </c>
    </row>
    <row r="7" spans="1:2" ht="14.25" x14ac:dyDescent="0.2">
      <c r="A7" s="93" t="s">
        <v>4</v>
      </c>
      <c r="B7" s="94">
        <v>23</v>
      </c>
    </row>
    <row r="8" spans="1:2" ht="14.25" x14ac:dyDescent="0.2">
      <c r="A8" s="93" t="s">
        <v>5</v>
      </c>
      <c r="B8" s="94">
        <v>14</v>
      </c>
    </row>
    <row r="9" spans="1:2" ht="14.25" x14ac:dyDescent="0.2">
      <c r="A9" s="93" t="s">
        <v>6</v>
      </c>
      <c r="B9" s="94">
        <v>136</v>
      </c>
    </row>
    <row r="10" spans="1:2" ht="14.25" x14ac:dyDescent="0.2">
      <c r="A10" s="93" t="s">
        <v>7</v>
      </c>
      <c r="B10" s="94">
        <v>40</v>
      </c>
    </row>
    <row r="11" spans="1:2" ht="14.25" x14ac:dyDescent="0.2">
      <c r="A11" s="93" t="s">
        <v>8</v>
      </c>
      <c r="B11" s="94">
        <v>17</v>
      </c>
    </row>
    <row r="12" spans="1:2" ht="14.25" x14ac:dyDescent="0.2">
      <c r="A12" s="93" t="s">
        <v>9</v>
      </c>
      <c r="B12" s="94">
        <v>24</v>
      </c>
    </row>
    <row r="13" spans="1:2" ht="14.25" x14ac:dyDescent="0.2">
      <c r="A13" s="67" t="s">
        <v>57</v>
      </c>
      <c r="B13" s="94">
        <f>SUM(B5:B12)</f>
        <v>561</v>
      </c>
    </row>
    <row r="14" spans="1:2" ht="38.25" customHeight="1" x14ac:dyDescent="0.2">
      <c r="A14" s="172" t="s">
        <v>149</v>
      </c>
      <c r="B14" s="172"/>
    </row>
  </sheetData>
  <mergeCells count="3">
    <mergeCell ref="A2:B2"/>
    <mergeCell ref="A1:B1"/>
    <mergeCell ref="A14:B14"/>
  </mergeCells>
  <phoneticPr fontId="3" type="noConversion"/>
  <printOptions horizontalCentered="1"/>
  <pageMargins left="0.25" right="0.25" top="0.25" bottom="0.25" header="0" footer="0"/>
  <pageSetup orientation="landscape" r:id="rId1"/>
  <headerFooter alignWithMargins="0"/>
  <webPublishItems count="1">
    <webPublishItem id="18768" divId="FFY05-Public Reporting_18768" sourceType="sheet" destinationFile="C:\Documents and Settings\ridgwaya.EXEC\~~my real docs folder\SPP\SPP-APR Feb1 2008\Publlic Reporting\5-Served0-107.htm"/>
  </webPublishItem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B15"/>
  <sheetViews>
    <sheetView zoomScaleNormal="100" workbookViewId="0">
      <selection activeCell="D29" sqref="D29"/>
    </sheetView>
  </sheetViews>
  <sheetFormatPr defaultColWidth="45.42578125" defaultRowHeight="12.75" x14ac:dyDescent="0.2"/>
  <cols>
    <col min="1" max="1" width="31.7109375" style="56" customWidth="1"/>
    <col min="2" max="2" width="32" style="56" customWidth="1"/>
    <col min="3" max="16384" width="45.42578125" style="56"/>
  </cols>
  <sheetData>
    <row r="1" spans="1:2" ht="27" customHeight="1" x14ac:dyDescent="0.2">
      <c r="A1" s="171" t="s">
        <v>134</v>
      </c>
      <c r="B1" s="171"/>
    </row>
    <row r="2" spans="1:2" s="92" customFormat="1" ht="25.5" customHeight="1" x14ac:dyDescent="0.2">
      <c r="A2" s="170" t="s">
        <v>150</v>
      </c>
      <c r="B2" s="170"/>
    </row>
    <row r="3" spans="1:2" ht="5.25" hidden="1" customHeight="1" x14ac:dyDescent="0.2">
      <c r="A3" s="68"/>
      <c r="B3" s="68"/>
    </row>
    <row r="4" spans="1:2" s="59" customFormat="1" x14ac:dyDescent="0.2">
      <c r="A4" s="148" t="s">
        <v>1</v>
      </c>
      <c r="B4" s="148" t="s">
        <v>141</v>
      </c>
    </row>
    <row r="5" spans="1:2" ht="16.5" customHeight="1" x14ac:dyDescent="0.2">
      <c r="A5" s="96" t="s">
        <v>2</v>
      </c>
      <c r="B5" s="97">
        <v>2017</v>
      </c>
    </row>
    <row r="6" spans="1:2" ht="16.5" customHeight="1" x14ac:dyDescent="0.2">
      <c r="A6" s="96" t="s">
        <v>3</v>
      </c>
      <c r="B6" s="97">
        <v>1779</v>
      </c>
    </row>
    <row r="7" spans="1:2" ht="16.5" customHeight="1" x14ac:dyDescent="0.2">
      <c r="A7" s="96" t="s">
        <v>4</v>
      </c>
      <c r="B7" s="97">
        <v>254</v>
      </c>
    </row>
    <row r="8" spans="1:2" ht="16.5" customHeight="1" x14ac:dyDescent="0.2">
      <c r="A8" s="96" t="s">
        <v>5</v>
      </c>
      <c r="B8" s="97">
        <v>212</v>
      </c>
    </row>
    <row r="9" spans="1:2" ht="16.5" customHeight="1" x14ac:dyDescent="0.2">
      <c r="A9" s="96" t="s">
        <v>6</v>
      </c>
      <c r="B9" s="97">
        <v>1833</v>
      </c>
    </row>
    <row r="10" spans="1:2" ht="16.5" customHeight="1" x14ac:dyDescent="0.2">
      <c r="A10" s="96" t="s">
        <v>7</v>
      </c>
      <c r="B10" s="97">
        <v>414</v>
      </c>
    </row>
    <row r="11" spans="1:2" ht="16.5" customHeight="1" x14ac:dyDescent="0.2">
      <c r="A11" s="96" t="s">
        <v>8</v>
      </c>
      <c r="B11" s="97">
        <v>238</v>
      </c>
    </row>
    <row r="12" spans="1:2" ht="16.5" customHeight="1" x14ac:dyDescent="0.2">
      <c r="A12" s="96" t="s">
        <v>9</v>
      </c>
      <c r="B12" s="97">
        <v>213</v>
      </c>
    </row>
    <row r="13" spans="1:2" ht="16.5" customHeight="1" x14ac:dyDescent="0.2">
      <c r="A13" s="67" t="s">
        <v>57</v>
      </c>
      <c r="B13" s="97">
        <f>SUM(B5:B12)</f>
        <v>6960</v>
      </c>
    </row>
    <row r="14" spans="1:2" ht="16.5" customHeight="1" x14ac:dyDescent="0.2">
      <c r="A14" s="112"/>
      <c r="B14" s="113"/>
    </row>
    <row r="15" spans="1:2" ht="26.25" customHeight="1" x14ac:dyDescent="0.2">
      <c r="A15" s="173" t="s">
        <v>149</v>
      </c>
      <c r="B15" s="173"/>
    </row>
  </sheetData>
  <mergeCells count="3">
    <mergeCell ref="A1:B1"/>
    <mergeCell ref="A2:B2"/>
    <mergeCell ref="A15:B15"/>
  </mergeCells>
  <phoneticPr fontId="3" type="noConversion"/>
  <printOptions horizontalCentered="1"/>
  <pageMargins left="0.25" right="0.25" top="0.25" bottom="0.25" header="0" footer="0"/>
  <pageSetup orientation="landscape" r:id="rId1"/>
  <headerFooter alignWithMargins="0"/>
  <webPublishItems count="1">
    <webPublishItem id="20245" divId="FFY05-Public Reporting_20245" sourceType="sheet" destinationFile="C:\Documents and Settings\ridgwaya.DMR-B23\My Documents\SPP\SPP-APR Feb1 2007\served0-306.htm"/>
  </webPublishItem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pageSetUpPr fitToPage="1"/>
  </sheetPr>
  <dimension ref="A1:I27"/>
  <sheetViews>
    <sheetView zoomScaleNormal="100" workbookViewId="0">
      <selection activeCell="J36" sqref="J36"/>
    </sheetView>
  </sheetViews>
  <sheetFormatPr defaultColWidth="45.42578125" defaultRowHeight="12.75" x14ac:dyDescent="0.2"/>
  <cols>
    <col min="1" max="1" width="43.85546875" style="56" customWidth="1"/>
    <col min="2" max="2" width="12.5703125" style="56" customWidth="1"/>
    <col min="3" max="3" width="18.42578125" style="56" customWidth="1"/>
    <col min="4" max="4" width="9.5703125" style="56" customWidth="1"/>
    <col min="5" max="5" width="18" style="56" customWidth="1"/>
    <col min="6" max="6" width="16" style="56" customWidth="1"/>
    <col min="7" max="7" width="12" style="56" customWidth="1"/>
    <col min="8" max="8" width="15.5703125" style="56" customWidth="1"/>
    <col min="9" max="9" width="18" style="56" customWidth="1"/>
    <col min="10" max="16384" width="45.42578125" style="56"/>
  </cols>
  <sheetData>
    <row r="1" spans="1:9" x14ac:dyDescent="0.2">
      <c r="A1" s="171" t="s">
        <v>134</v>
      </c>
      <c r="B1" s="171"/>
      <c r="C1" s="171"/>
      <c r="D1" s="171"/>
      <c r="E1" s="171"/>
      <c r="F1" s="171"/>
      <c r="G1" s="171"/>
      <c r="H1" s="171"/>
      <c r="I1" s="171"/>
    </row>
    <row r="2" spans="1:9" x14ac:dyDescent="0.2">
      <c r="A2" s="174" t="s">
        <v>17</v>
      </c>
      <c r="B2" s="174"/>
      <c r="C2" s="174"/>
      <c r="D2" s="174"/>
      <c r="E2" s="174"/>
      <c r="F2" s="174"/>
      <c r="G2" s="174"/>
      <c r="H2" s="174"/>
      <c r="I2" s="174"/>
    </row>
    <row r="3" spans="1:9" x14ac:dyDescent="0.2">
      <c r="A3" s="68"/>
      <c r="B3" s="68"/>
      <c r="C3" s="68"/>
      <c r="D3" s="68"/>
      <c r="E3" s="68"/>
      <c r="F3" s="68"/>
      <c r="G3" s="68"/>
      <c r="H3" s="68"/>
      <c r="I3" s="68"/>
    </row>
    <row r="4" spans="1:9" s="59" customFormat="1" ht="76.5" x14ac:dyDescent="0.2">
      <c r="A4" s="95" t="s">
        <v>0</v>
      </c>
      <c r="B4" s="57" t="s">
        <v>39</v>
      </c>
      <c r="C4" s="57" t="s">
        <v>66</v>
      </c>
      <c r="D4" s="57" t="s">
        <v>35</v>
      </c>
      <c r="E4" s="57" t="s">
        <v>143</v>
      </c>
      <c r="F4" s="57" t="s">
        <v>142</v>
      </c>
      <c r="G4" s="57" t="s">
        <v>38</v>
      </c>
      <c r="H4" s="57" t="s">
        <v>137</v>
      </c>
      <c r="I4" s="57" t="s">
        <v>136</v>
      </c>
    </row>
    <row r="5" spans="1:9" ht="14.25" hidden="1" x14ac:dyDescent="0.2">
      <c r="A5" s="102" t="s">
        <v>44</v>
      </c>
      <c r="B5" s="103">
        <v>171</v>
      </c>
      <c r="C5" s="104">
        <v>4</v>
      </c>
      <c r="D5" s="105">
        <v>0</v>
      </c>
      <c r="E5" s="104">
        <v>175</v>
      </c>
      <c r="F5" s="62">
        <f t="shared" ref="F5:F25" si="0">+(B5+C5)/E5</f>
        <v>1</v>
      </c>
      <c r="G5" s="106" t="str">
        <f t="shared" ref="G5:G25" si="1">IF(F5&gt;=H5,"Met", "Not Met")</f>
        <v>Met</v>
      </c>
      <c r="H5" s="107">
        <v>1</v>
      </c>
      <c r="I5" s="108">
        <v>0.99980000000000002</v>
      </c>
    </row>
    <row r="6" spans="1:9" ht="14.25" x14ac:dyDescent="0.2">
      <c r="A6" s="102" t="s">
        <v>45</v>
      </c>
      <c r="B6" s="103">
        <v>24</v>
      </c>
      <c r="C6" s="104">
        <v>16</v>
      </c>
      <c r="D6" s="138">
        <v>0</v>
      </c>
      <c r="E6" s="104">
        <v>40</v>
      </c>
      <c r="F6" s="62">
        <f t="shared" si="0"/>
        <v>1</v>
      </c>
      <c r="G6" s="106" t="str">
        <f t="shared" si="1"/>
        <v>Met</v>
      </c>
      <c r="H6" s="107">
        <v>1</v>
      </c>
      <c r="I6" s="81">
        <v>0.99980000000000002</v>
      </c>
    </row>
    <row r="7" spans="1:9" ht="14.25" x14ac:dyDescent="0.2">
      <c r="A7" s="102" t="s">
        <v>46</v>
      </c>
      <c r="B7" s="103">
        <v>770</v>
      </c>
      <c r="C7" s="104">
        <v>76</v>
      </c>
      <c r="D7" s="104">
        <v>0</v>
      </c>
      <c r="E7" s="104">
        <v>846</v>
      </c>
      <c r="F7" s="62">
        <f t="shared" si="0"/>
        <v>1</v>
      </c>
      <c r="G7" s="106" t="str">
        <f t="shared" si="1"/>
        <v>Met</v>
      </c>
      <c r="H7" s="107">
        <v>1</v>
      </c>
      <c r="I7" s="81">
        <v>0.99980000000000002</v>
      </c>
    </row>
    <row r="8" spans="1:9" ht="14.25" x14ac:dyDescent="0.2">
      <c r="A8" s="102" t="s">
        <v>81</v>
      </c>
      <c r="B8" s="103">
        <v>1015</v>
      </c>
      <c r="C8" s="104">
        <v>92</v>
      </c>
      <c r="D8" s="138">
        <v>1</v>
      </c>
      <c r="E8" s="104">
        <v>1108</v>
      </c>
      <c r="F8" s="62">
        <f t="shared" si="0"/>
        <v>0.99909747292418771</v>
      </c>
      <c r="G8" s="106" t="str">
        <f t="shared" si="1"/>
        <v>Not Met</v>
      </c>
      <c r="H8" s="107">
        <v>1</v>
      </c>
      <c r="I8" s="81">
        <v>0.99980000000000002</v>
      </c>
    </row>
    <row r="9" spans="1:9" ht="14.25" x14ac:dyDescent="0.2">
      <c r="A9" s="102" t="s">
        <v>47</v>
      </c>
      <c r="B9" s="103">
        <v>388</v>
      </c>
      <c r="C9" s="104">
        <v>45</v>
      </c>
      <c r="D9" s="104">
        <v>0</v>
      </c>
      <c r="E9" s="104">
        <v>433</v>
      </c>
      <c r="F9" s="62">
        <f t="shared" si="0"/>
        <v>1</v>
      </c>
      <c r="G9" s="106" t="str">
        <f t="shared" si="1"/>
        <v>Met</v>
      </c>
      <c r="H9" s="107">
        <v>1</v>
      </c>
      <c r="I9" s="81">
        <v>0.99980000000000002</v>
      </c>
    </row>
    <row r="10" spans="1:9" ht="14.25" x14ac:dyDescent="0.2">
      <c r="A10" s="102" t="s">
        <v>61</v>
      </c>
      <c r="B10" s="103">
        <v>43</v>
      </c>
      <c r="C10" s="104">
        <v>5</v>
      </c>
      <c r="D10" s="109">
        <v>0</v>
      </c>
      <c r="E10" s="104">
        <v>48</v>
      </c>
      <c r="F10" s="62">
        <f t="shared" si="0"/>
        <v>1</v>
      </c>
      <c r="G10" s="106" t="str">
        <f t="shared" si="1"/>
        <v>Met</v>
      </c>
      <c r="H10" s="107">
        <v>1</v>
      </c>
      <c r="I10" s="81">
        <v>0.99980000000000002</v>
      </c>
    </row>
    <row r="11" spans="1:9" ht="14.25" x14ac:dyDescent="0.2">
      <c r="A11" s="102" t="s">
        <v>48</v>
      </c>
      <c r="B11" s="103">
        <v>171</v>
      </c>
      <c r="C11" s="104">
        <v>37</v>
      </c>
      <c r="D11" s="109">
        <v>0</v>
      </c>
      <c r="E11" s="104">
        <v>208</v>
      </c>
      <c r="F11" s="62">
        <f t="shared" si="0"/>
        <v>1</v>
      </c>
      <c r="G11" s="106" t="str">
        <f t="shared" si="1"/>
        <v>Met</v>
      </c>
      <c r="H11" s="107">
        <v>1</v>
      </c>
      <c r="I11" s="81">
        <v>0.99980000000000002</v>
      </c>
    </row>
    <row r="12" spans="1:9" ht="14.25" x14ac:dyDescent="0.2">
      <c r="A12" s="102" t="s">
        <v>49</v>
      </c>
      <c r="B12" s="103">
        <v>254</v>
      </c>
      <c r="C12" s="104">
        <v>219</v>
      </c>
      <c r="D12" s="104">
        <v>0</v>
      </c>
      <c r="E12" s="104">
        <v>473</v>
      </c>
      <c r="F12" s="62">
        <f t="shared" si="0"/>
        <v>1</v>
      </c>
      <c r="G12" s="106" t="str">
        <f t="shared" si="1"/>
        <v>Met</v>
      </c>
      <c r="H12" s="107">
        <v>1</v>
      </c>
      <c r="I12" s="81">
        <v>0.99980000000000002</v>
      </c>
    </row>
    <row r="13" spans="1:9" ht="14.25" x14ac:dyDescent="0.2">
      <c r="A13" s="102" t="s">
        <v>50</v>
      </c>
      <c r="B13" s="103">
        <v>170</v>
      </c>
      <c r="C13" s="104">
        <v>28</v>
      </c>
      <c r="D13" s="109">
        <v>0</v>
      </c>
      <c r="E13" s="104">
        <v>198</v>
      </c>
      <c r="F13" s="62">
        <f t="shared" si="0"/>
        <v>1</v>
      </c>
      <c r="G13" s="106" t="str">
        <f t="shared" si="1"/>
        <v>Met</v>
      </c>
      <c r="H13" s="107">
        <v>1</v>
      </c>
      <c r="I13" s="81">
        <v>0.99980000000000002</v>
      </c>
    </row>
    <row r="14" spans="1:9" ht="14.25" x14ac:dyDescent="0.2">
      <c r="A14" s="102" t="s">
        <v>51</v>
      </c>
      <c r="B14" s="103">
        <v>14</v>
      </c>
      <c r="C14" s="104">
        <v>2</v>
      </c>
      <c r="D14" s="104">
        <v>0</v>
      </c>
      <c r="E14" s="104">
        <v>16</v>
      </c>
      <c r="F14" s="62">
        <f t="shared" si="0"/>
        <v>1</v>
      </c>
      <c r="G14" s="106" t="str">
        <f t="shared" si="1"/>
        <v>Met</v>
      </c>
      <c r="H14" s="107">
        <v>1</v>
      </c>
      <c r="I14" s="81">
        <v>0.99980000000000002</v>
      </c>
    </row>
    <row r="15" spans="1:9" ht="14.25" x14ac:dyDescent="0.2">
      <c r="A15" s="102" t="s">
        <v>62</v>
      </c>
      <c r="B15" s="103">
        <v>136</v>
      </c>
      <c r="C15" s="104">
        <v>19</v>
      </c>
      <c r="D15" s="109">
        <v>0</v>
      </c>
      <c r="E15" s="104">
        <v>155</v>
      </c>
      <c r="F15" s="62">
        <f t="shared" si="0"/>
        <v>1</v>
      </c>
      <c r="G15" s="106" t="str">
        <f t="shared" si="1"/>
        <v>Met</v>
      </c>
      <c r="H15" s="107">
        <v>1</v>
      </c>
      <c r="I15" s="81">
        <v>0.99980000000000002</v>
      </c>
    </row>
    <row r="16" spans="1:9" ht="14.25" x14ac:dyDescent="0.2">
      <c r="A16" s="102" t="s">
        <v>63</v>
      </c>
      <c r="B16" s="103">
        <v>10</v>
      </c>
      <c r="C16" s="104">
        <v>3</v>
      </c>
      <c r="D16" s="109">
        <v>0</v>
      </c>
      <c r="E16" s="104">
        <v>13</v>
      </c>
      <c r="F16" s="62">
        <f t="shared" si="0"/>
        <v>1</v>
      </c>
      <c r="G16" s="106" t="str">
        <f t="shared" si="1"/>
        <v>Met</v>
      </c>
      <c r="H16" s="107">
        <v>1</v>
      </c>
      <c r="I16" s="81">
        <v>0.99980000000000002</v>
      </c>
    </row>
    <row r="17" spans="1:9" ht="14.25" x14ac:dyDescent="0.2">
      <c r="A17" s="110" t="s">
        <v>146</v>
      </c>
      <c r="B17" s="103">
        <v>320</v>
      </c>
      <c r="C17" s="109">
        <v>61</v>
      </c>
      <c r="D17" s="109">
        <v>0</v>
      </c>
      <c r="E17" s="104">
        <v>381</v>
      </c>
      <c r="F17" s="62">
        <f t="shared" si="0"/>
        <v>1</v>
      </c>
      <c r="G17" s="106" t="str">
        <f t="shared" si="1"/>
        <v>Met</v>
      </c>
      <c r="H17" s="107">
        <v>1</v>
      </c>
      <c r="I17" s="81">
        <v>0.99980000000000002</v>
      </c>
    </row>
    <row r="18" spans="1:9" ht="14.25" x14ac:dyDescent="0.2">
      <c r="A18" s="102" t="s">
        <v>52</v>
      </c>
      <c r="B18" s="103">
        <v>155</v>
      </c>
      <c r="C18" s="104">
        <v>65</v>
      </c>
      <c r="D18" s="104">
        <v>3</v>
      </c>
      <c r="E18" s="104">
        <v>223</v>
      </c>
      <c r="F18" s="62">
        <f t="shared" si="0"/>
        <v>0.98654708520179368</v>
      </c>
      <c r="G18" s="106" t="str">
        <f t="shared" si="1"/>
        <v>Not Met</v>
      </c>
      <c r="H18" s="107">
        <v>1</v>
      </c>
      <c r="I18" s="81">
        <v>0.99980000000000002</v>
      </c>
    </row>
    <row r="19" spans="1:9" ht="14.25" x14ac:dyDescent="0.2">
      <c r="A19" s="102" t="s">
        <v>107</v>
      </c>
      <c r="B19" s="103">
        <v>210</v>
      </c>
      <c r="C19" s="104">
        <v>162</v>
      </c>
      <c r="D19" s="109">
        <v>0</v>
      </c>
      <c r="E19" s="104">
        <v>372</v>
      </c>
      <c r="F19" s="62">
        <f t="shared" si="0"/>
        <v>1</v>
      </c>
      <c r="G19" s="106" t="str">
        <f t="shared" si="1"/>
        <v>Met</v>
      </c>
      <c r="H19" s="107">
        <v>1</v>
      </c>
      <c r="I19" s="81">
        <v>0.99980000000000002</v>
      </c>
    </row>
    <row r="20" spans="1:9" ht="14.25" x14ac:dyDescent="0.2">
      <c r="A20" s="102" t="s">
        <v>53</v>
      </c>
      <c r="B20" s="103">
        <v>90</v>
      </c>
      <c r="C20" s="104">
        <v>7</v>
      </c>
      <c r="D20" s="109">
        <v>0</v>
      </c>
      <c r="E20" s="104">
        <v>97</v>
      </c>
      <c r="F20" s="62">
        <f t="shared" si="0"/>
        <v>1</v>
      </c>
      <c r="G20" s="106" t="str">
        <f t="shared" si="1"/>
        <v>Met</v>
      </c>
      <c r="H20" s="107">
        <v>1</v>
      </c>
      <c r="I20" s="81">
        <v>0.99980000000000002</v>
      </c>
    </row>
    <row r="21" spans="1:9" ht="14.25" x14ac:dyDescent="0.2">
      <c r="A21" s="102" t="s">
        <v>54</v>
      </c>
      <c r="B21" s="103">
        <v>92</v>
      </c>
      <c r="C21" s="104">
        <v>13</v>
      </c>
      <c r="D21" s="109">
        <v>0</v>
      </c>
      <c r="E21" s="104">
        <v>105</v>
      </c>
      <c r="F21" s="62">
        <f t="shared" si="0"/>
        <v>1</v>
      </c>
      <c r="G21" s="106" t="str">
        <f t="shared" si="1"/>
        <v>Met</v>
      </c>
      <c r="H21" s="107">
        <v>1</v>
      </c>
      <c r="I21" s="81">
        <v>0.99980000000000002</v>
      </c>
    </row>
    <row r="22" spans="1:9" ht="14.25" x14ac:dyDescent="0.2">
      <c r="A22" s="102" t="s">
        <v>64</v>
      </c>
      <c r="B22" s="103">
        <v>934</v>
      </c>
      <c r="C22" s="104">
        <v>183</v>
      </c>
      <c r="D22" s="104">
        <v>2</v>
      </c>
      <c r="E22" s="104">
        <v>1119</v>
      </c>
      <c r="F22" s="62">
        <f t="shared" si="0"/>
        <v>0.99821268990169798</v>
      </c>
      <c r="G22" s="106" t="str">
        <f t="shared" si="1"/>
        <v>Not Met</v>
      </c>
      <c r="H22" s="107">
        <v>1</v>
      </c>
      <c r="I22" s="81">
        <v>0.99980000000000002</v>
      </c>
    </row>
    <row r="23" spans="1:9" ht="14.25" x14ac:dyDescent="0.2">
      <c r="A23" s="75" t="s">
        <v>154</v>
      </c>
      <c r="B23" s="103">
        <v>479</v>
      </c>
      <c r="C23" s="104">
        <v>245</v>
      </c>
      <c r="D23" s="138">
        <v>0</v>
      </c>
      <c r="E23" s="104">
        <v>724</v>
      </c>
      <c r="F23" s="62">
        <f t="shared" si="0"/>
        <v>1</v>
      </c>
      <c r="G23" s="106" t="str">
        <f t="shared" si="1"/>
        <v>Met</v>
      </c>
      <c r="H23" s="107">
        <v>1</v>
      </c>
      <c r="I23" s="81">
        <v>0.99980000000000002</v>
      </c>
    </row>
    <row r="24" spans="1:9" ht="14.25" x14ac:dyDescent="0.2">
      <c r="A24" s="102" t="s">
        <v>55</v>
      </c>
      <c r="B24" s="103">
        <v>248</v>
      </c>
      <c r="C24" s="104">
        <v>21</v>
      </c>
      <c r="D24" s="109">
        <v>0</v>
      </c>
      <c r="E24" s="104">
        <v>269</v>
      </c>
      <c r="F24" s="62">
        <f t="shared" si="0"/>
        <v>1</v>
      </c>
      <c r="G24" s="106" t="str">
        <f t="shared" si="1"/>
        <v>Met</v>
      </c>
      <c r="H24" s="107">
        <v>1</v>
      </c>
      <c r="I24" s="81">
        <v>0.99980000000000002</v>
      </c>
    </row>
    <row r="25" spans="1:9" x14ac:dyDescent="0.2">
      <c r="A25" s="67" t="s">
        <v>57</v>
      </c>
      <c r="B25" s="111">
        <f>SUM(B5:B24)</f>
        <v>5694</v>
      </c>
      <c r="C25" s="111">
        <f>SUM(C5:C24)</f>
        <v>1303</v>
      </c>
      <c r="D25" s="111">
        <f>SUM(D5:D24)</f>
        <v>6</v>
      </c>
      <c r="E25" s="111">
        <f>SUM(E5:E24)</f>
        <v>7003</v>
      </c>
      <c r="F25" s="62">
        <f t="shared" si="0"/>
        <v>0.99914322433242897</v>
      </c>
      <c r="G25" s="106" t="str">
        <f t="shared" si="1"/>
        <v>Not Met</v>
      </c>
      <c r="H25" s="107">
        <v>1</v>
      </c>
      <c r="I25" s="81">
        <v>0.99980000000000002</v>
      </c>
    </row>
    <row r="26" spans="1:9" x14ac:dyDescent="0.2">
      <c r="A26" s="68"/>
    </row>
    <row r="27" spans="1:9" x14ac:dyDescent="0.2">
      <c r="A27" s="69"/>
    </row>
  </sheetData>
  <sortState xmlns:xlrd2="http://schemas.microsoft.com/office/spreadsheetml/2017/richdata2" ref="A5:I34">
    <sortCondition ref="A5:A34"/>
  </sortState>
  <mergeCells count="2">
    <mergeCell ref="A2:I2"/>
    <mergeCell ref="A1:I1"/>
  </mergeCells>
  <phoneticPr fontId="3" type="noConversion"/>
  <printOptions horizontalCentered="1"/>
  <pageMargins left="0.25" right="0.25" top="0.25" bottom="0.25" header="0" footer="0"/>
  <pageSetup scale="83" orientation="landscape" r:id="rId1"/>
  <headerFooter alignWithMargins="0"/>
  <webPublishItems count="1">
    <webPublishItem id="22395" divId="FFY05-Public Reporting_22395" sourceType="sheet" destinationFile="C:\Documents and Settings\ridgwaya.DMR-B23\My Documents\SPP\SPP-APR Feb1 2007\45days06.htm"/>
  </webPublishItem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59999389629810485"/>
    <pageSetUpPr fitToPage="1"/>
  </sheetPr>
  <dimension ref="A1:G28"/>
  <sheetViews>
    <sheetView zoomScaleNormal="100" workbookViewId="0">
      <selection activeCell="D35" sqref="D35"/>
    </sheetView>
  </sheetViews>
  <sheetFormatPr defaultColWidth="45.42578125" defaultRowHeight="12.75" x14ac:dyDescent="0.2"/>
  <cols>
    <col min="1" max="1" width="43.85546875" style="56" customWidth="1"/>
    <col min="2" max="2" width="27.42578125" style="101" customWidth="1"/>
    <col min="3" max="3" width="22.42578125" style="101" bestFit="1" customWidth="1"/>
    <col min="4" max="4" width="18.42578125" style="101" customWidth="1"/>
    <col min="5" max="5" width="15" style="101" customWidth="1"/>
    <col min="6" max="6" width="15.42578125" style="101" customWidth="1"/>
    <col min="7" max="7" width="19.5703125" style="56" customWidth="1"/>
    <col min="8" max="16384" width="45.42578125" style="56"/>
  </cols>
  <sheetData>
    <row r="1" spans="1:7" x14ac:dyDescent="0.2">
      <c r="A1" s="156" t="s">
        <v>134</v>
      </c>
      <c r="B1" s="156"/>
      <c r="C1" s="156"/>
      <c r="D1" s="156"/>
      <c r="E1" s="156"/>
      <c r="F1" s="156"/>
      <c r="G1" s="156"/>
    </row>
    <row r="2" spans="1:7" x14ac:dyDescent="0.2">
      <c r="A2" s="157" t="s">
        <v>19</v>
      </c>
      <c r="B2" s="158"/>
      <c r="C2" s="158"/>
      <c r="D2" s="158"/>
      <c r="E2" s="158"/>
      <c r="F2" s="158"/>
      <c r="G2" s="159"/>
    </row>
    <row r="3" spans="1:7" x14ac:dyDescent="0.2">
      <c r="A3" s="175"/>
      <c r="B3" s="175"/>
      <c r="C3" s="175"/>
      <c r="D3" s="175"/>
      <c r="E3" s="175"/>
      <c r="F3" s="175"/>
      <c r="G3" s="68"/>
    </row>
    <row r="4" spans="1:7" s="59" customFormat="1" ht="38.25" x14ac:dyDescent="0.2">
      <c r="A4" s="57" t="s">
        <v>0</v>
      </c>
      <c r="B4" s="57" t="s">
        <v>75</v>
      </c>
      <c r="C4" s="57" t="s">
        <v>67</v>
      </c>
      <c r="D4" s="57" t="s">
        <v>74</v>
      </c>
      <c r="E4" s="57" t="s">
        <v>38</v>
      </c>
      <c r="F4" s="57" t="s">
        <v>137</v>
      </c>
      <c r="G4" s="57" t="s">
        <v>136</v>
      </c>
    </row>
    <row r="5" spans="1:7" x14ac:dyDescent="0.2">
      <c r="A5" s="98" t="s">
        <v>44</v>
      </c>
      <c r="B5" s="99">
        <v>124</v>
      </c>
      <c r="C5" s="99">
        <v>124</v>
      </c>
      <c r="D5" s="63">
        <f>B5/C5</f>
        <v>1</v>
      </c>
      <c r="E5" s="63" t="str">
        <f t="shared" ref="E5:E25" si="0">IF(D5&gt;=F5,"Met", "Not Met")</f>
        <v>Met</v>
      </c>
      <c r="F5" s="64">
        <v>1</v>
      </c>
      <c r="G5" s="147">
        <v>1</v>
      </c>
    </row>
    <row r="6" spans="1:7" x14ac:dyDescent="0.2">
      <c r="A6" s="98" t="s">
        <v>45</v>
      </c>
      <c r="B6" s="99">
        <v>25</v>
      </c>
      <c r="C6" s="99">
        <v>25</v>
      </c>
      <c r="D6" s="63">
        <f t="shared" ref="D6:D24" si="1">B6/C6</f>
        <v>1</v>
      </c>
      <c r="E6" s="63" t="str">
        <f t="shared" si="0"/>
        <v>Met</v>
      </c>
      <c r="F6" s="64">
        <v>1</v>
      </c>
      <c r="G6" s="147">
        <v>1</v>
      </c>
    </row>
    <row r="7" spans="1:7" x14ac:dyDescent="0.2">
      <c r="A7" s="98" t="s">
        <v>46</v>
      </c>
      <c r="B7" s="99">
        <v>541</v>
      </c>
      <c r="C7" s="99">
        <v>541</v>
      </c>
      <c r="D7" s="63">
        <f t="shared" si="1"/>
        <v>1</v>
      </c>
      <c r="E7" s="63" t="str">
        <f t="shared" si="0"/>
        <v>Met</v>
      </c>
      <c r="F7" s="64">
        <v>1</v>
      </c>
      <c r="G7" s="147">
        <v>1</v>
      </c>
    </row>
    <row r="8" spans="1:7" x14ac:dyDescent="0.2">
      <c r="A8" s="98" t="s">
        <v>81</v>
      </c>
      <c r="B8" s="99">
        <v>643</v>
      </c>
      <c r="C8" s="99">
        <v>643</v>
      </c>
      <c r="D8" s="63">
        <f t="shared" si="1"/>
        <v>1</v>
      </c>
      <c r="E8" s="63" t="str">
        <f t="shared" si="0"/>
        <v>Met</v>
      </c>
      <c r="F8" s="64">
        <v>1</v>
      </c>
      <c r="G8" s="147">
        <v>1</v>
      </c>
    </row>
    <row r="9" spans="1:7" x14ac:dyDescent="0.2">
      <c r="A9" s="98" t="s">
        <v>47</v>
      </c>
      <c r="B9" s="99">
        <v>310</v>
      </c>
      <c r="C9" s="99">
        <v>310</v>
      </c>
      <c r="D9" s="63">
        <f t="shared" si="1"/>
        <v>1</v>
      </c>
      <c r="E9" s="63" t="str">
        <f t="shared" si="0"/>
        <v>Met</v>
      </c>
      <c r="F9" s="64">
        <v>1</v>
      </c>
      <c r="G9" s="147">
        <v>1</v>
      </c>
    </row>
    <row r="10" spans="1:7" x14ac:dyDescent="0.2">
      <c r="A10" s="98" t="s">
        <v>61</v>
      </c>
      <c r="B10" s="99">
        <v>28</v>
      </c>
      <c r="C10" s="99">
        <v>28</v>
      </c>
      <c r="D10" s="63">
        <f t="shared" si="1"/>
        <v>1</v>
      </c>
      <c r="E10" s="63" t="str">
        <f t="shared" si="0"/>
        <v>Met</v>
      </c>
      <c r="F10" s="64">
        <v>1</v>
      </c>
      <c r="G10" s="147">
        <v>1</v>
      </c>
    </row>
    <row r="11" spans="1:7" x14ac:dyDescent="0.2">
      <c r="A11" s="98" t="s">
        <v>48</v>
      </c>
      <c r="B11" s="99">
        <v>163</v>
      </c>
      <c r="C11" s="99">
        <v>163</v>
      </c>
      <c r="D11" s="63">
        <f t="shared" si="1"/>
        <v>1</v>
      </c>
      <c r="E11" s="63" t="str">
        <f t="shared" si="0"/>
        <v>Met</v>
      </c>
      <c r="F11" s="64">
        <v>1</v>
      </c>
      <c r="G11" s="147">
        <v>1</v>
      </c>
    </row>
    <row r="12" spans="1:7" x14ac:dyDescent="0.2">
      <c r="A12" s="98" t="s">
        <v>49</v>
      </c>
      <c r="B12" s="99">
        <v>369</v>
      </c>
      <c r="C12" s="99">
        <v>369</v>
      </c>
      <c r="D12" s="63">
        <f t="shared" si="1"/>
        <v>1</v>
      </c>
      <c r="E12" s="63" t="str">
        <f t="shared" si="0"/>
        <v>Met</v>
      </c>
      <c r="F12" s="64">
        <v>1</v>
      </c>
      <c r="G12" s="147">
        <v>1</v>
      </c>
    </row>
    <row r="13" spans="1:7" x14ac:dyDescent="0.2">
      <c r="A13" s="98" t="s">
        <v>50</v>
      </c>
      <c r="B13" s="99">
        <v>104</v>
      </c>
      <c r="C13" s="99">
        <v>104</v>
      </c>
      <c r="D13" s="63">
        <f t="shared" si="1"/>
        <v>1</v>
      </c>
      <c r="E13" s="63" t="str">
        <f t="shared" si="0"/>
        <v>Met</v>
      </c>
      <c r="F13" s="64">
        <v>1</v>
      </c>
      <c r="G13" s="147">
        <v>1</v>
      </c>
    </row>
    <row r="14" spans="1:7" x14ac:dyDescent="0.2">
      <c r="A14" s="98" t="s">
        <v>51</v>
      </c>
      <c r="B14" s="99">
        <v>6</v>
      </c>
      <c r="C14" s="99">
        <v>6</v>
      </c>
      <c r="D14" s="63">
        <f t="shared" si="1"/>
        <v>1</v>
      </c>
      <c r="E14" s="63" t="str">
        <f t="shared" si="0"/>
        <v>Met</v>
      </c>
      <c r="F14" s="64">
        <v>1</v>
      </c>
      <c r="G14" s="147">
        <v>1</v>
      </c>
    </row>
    <row r="15" spans="1:7" x14ac:dyDescent="0.2">
      <c r="A15" s="98" t="s">
        <v>62</v>
      </c>
      <c r="B15" s="99">
        <v>128</v>
      </c>
      <c r="C15" s="99">
        <v>128</v>
      </c>
      <c r="D15" s="63">
        <f t="shared" si="1"/>
        <v>1</v>
      </c>
      <c r="E15" s="63" t="str">
        <f t="shared" si="0"/>
        <v>Met</v>
      </c>
      <c r="F15" s="64">
        <v>1</v>
      </c>
      <c r="G15" s="147">
        <v>1</v>
      </c>
    </row>
    <row r="16" spans="1:7" x14ac:dyDescent="0.2">
      <c r="A16" s="98" t="s">
        <v>63</v>
      </c>
      <c r="B16" s="99">
        <v>19</v>
      </c>
      <c r="C16" s="99">
        <v>19</v>
      </c>
      <c r="D16" s="63">
        <f t="shared" si="1"/>
        <v>1</v>
      </c>
      <c r="E16" s="63" t="str">
        <f t="shared" si="0"/>
        <v>Met</v>
      </c>
      <c r="F16" s="64">
        <v>1</v>
      </c>
      <c r="G16" s="147">
        <v>1</v>
      </c>
    </row>
    <row r="17" spans="1:7" x14ac:dyDescent="0.2">
      <c r="A17" s="98" t="s">
        <v>145</v>
      </c>
      <c r="B17" s="99">
        <v>284</v>
      </c>
      <c r="C17" s="99">
        <v>284</v>
      </c>
      <c r="D17" s="63">
        <f t="shared" si="1"/>
        <v>1</v>
      </c>
      <c r="E17" s="63" t="str">
        <f t="shared" si="0"/>
        <v>Met</v>
      </c>
      <c r="F17" s="64">
        <v>1</v>
      </c>
      <c r="G17" s="147">
        <v>1</v>
      </c>
    </row>
    <row r="18" spans="1:7" x14ac:dyDescent="0.2">
      <c r="A18" s="98" t="s">
        <v>52</v>
      </c>
      <c r="B18" s="99">
        <v>155</v>
      </c>
      <c r="C18" s="99">
        <v>155</v>
      </c>
      <c r="D18" s="63">
        <f t="shared" si="1"/>
        <v>1</v>
      </c>
      <c r="E18" s="63" t="str">
        <f t="shared" si="0"/>
        <v>Met</v>
      </c>
      <c r="F18" s="64">
        <v>1</v>
      </c>
      <c r="G18" s="147">
        <v>1</v>
      </c>
    </row>
    <row r="19" spans="1:7" x14ac:dyDescent="0.2">
      <c r="A19" s="98" t="s">
        <v>107</v>
      </c>
      <c r="B19" s="99">
        <v>229</v>
      </c>
      <c r="C19" s="99">
        <v>229</v>
      </c>
      <c r="D19" s="63">
        <f t="shared" si="1"/>
        <v>1</v>
      </c>
      <c r="E19" s="63" t="str">
        <f t="shared" si="0"/>
        <v>Met</v>
      </c>
      <c r="F19" s="64">
        <v>1</v>
      </c>
      <c r="G19" s="147">
        <v>1</v>
      </c>
    </row>
    <row r="20" spans="1:7" x14ac:dyDescent="0.2">
      <c r="A20" s="98" t="s">
        <v>53</v>
      </c>
      <c r="B20" s="99">
        <v>49</v>
      </c>
      <c r="C20" s="99">
        <v>49</v>
      </c>
      <c r="D20" s="63">
        <f t="shared" si="1"/>
        <v>1</v>
      </c>
      <c r="E20" s="63" t="str">
        <f t="shared" si="0"/>
        <v>Met</v>
      </c>
      <c r="F20" s="64">
        <v>1</v>
      </c>
      <c r="G20" s="147">
        <v>1</v>
      </c>
    </row>
    <row r="21" spans="1:7" x14ac:dyDescent="0.2">
      <c r="A21" s="98" t="s">
        <v>54</v>
      </c>
      <c r="B21" s="99">
        <v>96</v>
      </c>
      <c r="C21" s="99">
        <v>96</v>
      </c>
      <c r="D21" s="63">
        <f t="shared" si="1"/>
        <v>1</v>
      </c>
      <c r="E21" s="63" t="str">
        <f t="shared" si="0"/>
        <v>Met</v>
      </c>
      <c r="F21" s="64">
        <v>1</v>
      </c>
      <c r="G21" s="147">
        <v>1</v>
      </c>
    </row>
    <row r="22" spans="1:7" x14ac:dyDescent="0.2">
      <c r="A22" s="98" t="s">
        <v>64</v>
      </c>
      <c r="B22" s="99">
        <v>813</v>
      </c>
      <c r="C22" s="99">
        <v>813</v>
      </c>
      <c r="D22" s="63">
        <f t="shared" si="1"/>
        <v>1</v>
      </c>
      <c r="E22" s="63" t="str">
        <f t="shared" si="0"/>
        <v>Met</v>
      </c>
      <c r="F22" s="64">
        <v>1</v>
      </c>
      <c r="G22" s="147">
        <v>1</v>
      </c>
    </row>
    <row r="23" spans="1:7" x14ac:dyDescent="0.2">
      <c r="A23" s="75" t="s">
        <v>154</v>
      </c>
      <c r="B23" s="99">
        <v>499</v>
      </c>
      <c r="C23" s="99">
        <v>499</v>
      </c>
      <c r="D23" s="63">
        <f t="shared" si="1"/>
        <v>1</v>
      </c>
      <c r="E23" s="63" t="str">
        <f t="shared" si="0"/>
        <v>Met</v>
      </c>
      <c r="F23" s="64">
        <v>1</v>
      </c>
      <c r="G23" s="147">
        <v>1</v>
      </c>
    </row>
    <row r="24" spans="1:7" x14ac:dyDescent="0.2">
      <c r="A24" s="98" t="s">
        <v>55</v>
      </c>
      <c r="B24" s="99">
        <v>183</v>
      </c>
      <c r="C24" s="99">
        <v>183</v>
      </c>
      <c r="D24" s="63">
        <f t="shared" si="1"/>
        <v>1</v>
      </c>
      <c r="E24" s="63" t="str">
        <f t="shared" si="0"/>
        <v>Met</v>
      </c>
      <c r="F24" s="64">
        <v>1</v>
      </c>
      <c r="G24" s="147">
        <v>1</v>
      </c>
    </row>
    <row r="25" spans="1:7" x14ac:dyDescent="0.2">
      <c r="A25" s="67" t="s">
        <v>57</v>
      </c>
      <c r="B25" s="100">
        <f>SUM(B5:B24)</f>
        <v>4768</v>
      </c>
      <c r="C25" s="100">
        <f>SUM(C5:C24)</f>
        <v>4768</v>
      </c>
      <c r="D25" s="63">
        <f>B25/C25</f>
        <v>1</v>
      </c>
      <c r="E25" s="63" t="str">
        <f t="shared" si="0"/>
        <v>Met</v>
      </c>
      <c r="F25" s="64">
        <v>1</v>
      </c>
      <c r="G25" s="147">
        <v>1</v>
      </c>
    </row>
    <row r="26" spans="1:7" x14ac:dyDescent="0.2">
      <c r="A26" s="69" t="s">
        <v>123</v>
      </c>
      <c r="D26" s="101" t="s">
        <v>100</v>
      </c>
      <c r="E26" s="101" t="s">
        <v>100</v>
      </c>
    </row>
    <row r="27" spans="1:7" x14ac:dyDescent="0.2">
      <c r="A27" s="68" t="s">
        <v>100</v>
      </c>
    </row>
    <row r="28" spans="1:7" x14ac:dyDescent="0.2">
      <c r="A28" s="69" t="s">
        <v>100</v>
      </c>
    </row>
  </sheetData>
  <mergeCells count="3">
    <mergeCell ref="A3:F3"/>
    <mergeCell ref="A2:G2"/>
    <mergeCell ref="A1:G1"/>
  </mergeCells>
  <phoneticPr fontId="3" type="noConversion"/>
  <printOptions horizontalCentered="1"/>
  <pageMargins left="0.25" right="0.25" top="0.25" bottom="0.25" header="0" footer="0"/>
  <pageSetup scale="84" orientation="landscape" r:id="rId1"/>
  <headerFooter alignWithMargins="0"/>
  <webPublishItems count="1">
    <webPublishItem id="23529" divId="FFY05-Public Reporting_23529" sourceType="sheet" destinationFile="C:\Documents and Settings\ridgwaya.DMR-B23\My Documents\SPP\SPP-APR Feb1 2007\Transplans06.htm"/>
  </webPublishItem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39997558519241921"/>
    <pageSetUpPr fitToPage="1"/>
  </sheetPr>
  <dimension ref="A1:G16"/>
  <sheetViews>
    <sheetView zoomScaleNormal="100" zoomScaleSheetLayoutView="100" workbookViewId="0">
      <selection activeCell="H30" sqref="H30"/>
    </sheetView>
  </sheetViews>
  <sheetFormatPr defaultColWidth="45.42578125" defaultRowHeight="12.75" x14ac:dyDescent="0.2"/>
  <cols>
    <col min="1" max="1" width="43.85546875" style="56" customWidth="1"/>
    <col min="2" max="2" width="23.42578125" style="56" customWidth="1"/>
    <col min="3" max="3" width="18" style="56" customWidth="1"/>
    <col min="4" max="4" width="15" style="56" bestFit="1" customWidth="1"/>
    <col min="5" max="5" width="15" style="56" customWidth="1"/>
    <col min="6" max="6" width="16" style="56" customWidth="1"/>
    <col min="7" max="7" width="21.42578125" style="56" customWidth="1"/>
    <col min="8" max="16384" width="45.42578125" style="56"/>
  </cols>
  <sheetData>
    <row r="1" spans="1:7" ht="19.5" customHeight="1" x14ac:dyDescent="0.2">
      <c r="A1" s="171" t="s">
        <v>134</v>
      </c>
      <c r="B1" s="171"/>
      <c r="C1" s="171"/>
      <c r="D1" s="171"/>
      <c r="E1" s="171"/>
      <c r="F1" s="171"/>
      <c r="G1" s="171"/>
    </row>
    <row r="2" spans="1:7" ht="46.5" customHeight="1" x14ac:dyDescent="0.2">
      <c r="A2" s="178" t="s">
        <v>151</v>
      </c>
      <c r="B2" s="178"/>
      <c r="C2" s="178"/>
      <c r="D2" s="178"/>
      <c r="E2" s="178"/>
      <c r="F2" s="178"/>
      <c r="G2" s="178"/>
    </row>
    <row r="3" spans="1:7" ht="5.25" hidden="1" customHeight="1" x14ac:dyDescent="0.2">
      <c r="A3" s="68"/>
      <c r="B3" s="68"/>
      <c r="C3" s="114"/>
      <c r="D3" s="68"/>
      <c r="E3" s="68"/>
      <c r="F3" s="114"/>
      <c r="G3" s="68"/>
    </row>
    <row r="4" spans="1:7" s="59" customFormat="1" ht="68.25" customHeight="1" x14ac:dyDescent="0.2">
      <c r="A4" s="57" t="s">
        <v>1</v>
      </c>
      <c r="B4" s="57" t="s">
        <v>79</v>
      </c>
      <c r="C4" s="57" t="s">
        <v>80</v>
      </c>
      <c r="D4" s="57" t="s">
        <v>73</v>
      </c>
      <c r="E4" s="57" t="s">
        <v>38</v>
      </c>
      <c r="F4" s="57" t="s">
        <v>137</v>
      </c>
      <c r="G4" s="57" t="s">
        <v>136</v>
      </c>
    </row>
    <row r="5" spans="1:7" x14ac:dyDescent="0.2">
      <c r="A5" s="102" t="s">
        <v>2</v>
      </c>
      <c r="B5" s="115">
        <v>1477</v>
      </c>
      <c r="C5" s="115">
        <v>1477</v>
      </c>
      <c r="D5" s="64">
        <f>+B5/C5</f>
        <v>1</v>
      </c>
      <c r="E5" s="63" t="str">
        <f>IF(D5&gt;=F5,"Met", "Not Met")</f>
        <v>Met</v>
      </c>
      <c r="F5" s="64">
        <v>1</v>
      </c>
      <c r="G5" s="147">
        <v>1</v>
      </c>
    </row>
    <row r="6" spans="1:7" x14ac:dyDescent="0.2">
      <c r="A6" s="102" t="s">
        <v>3</v>
      </c>
      <c r="B6" s="115">
        <v>1410</v>
      </c>
      <c r="C6" s="115">
        <v>1410</v>
      </c>
      <c r="D6" s="64">
        <f t="shared" ref="D6:D13" si="0">+B6/C6</f>
        <v>1</v>
      </c>
      <c r="E6" s="63" t="str">
        <f t="shared" ref="E6:E13" si="1">IF(D6&gt;=F6,"Met", "Not Met")</f>
        <v>Met</v>
      </c>
      <c r="F6" s="64">
        <v>1</v>
      </c>
      <c r="G6" s="147">
        <v>1</v>
      </c>
    </row>
    <row r="7" spans="1:7" x14ac:dyDescent="0.2">
      <c r="A7" s="102" t="s">
        <v>4</v>
      </c>
      <c r="B7" s="115">
        <v>198</v>
      </c>
      <c r="C7" s="115">
        <v>198</v>
      </c>
      <c r="D7" s="64">
        <f t="shared" si="0"/>
        <v>1</v>
      </c>
      <c r="E7" s="63" t="str">
        <f t="shared" si="1"/>
        <v>Met</v>
      </c>
      <c r="F7" s="64">
        <v>1</v>
      </c>
      <c r="G7" s="147">
        <v>1</v>
      </c>
    </row>
    <row r="8" spans="1:7" x14ac:dyDescent="0.2">
      <c r="A8" s="102" t="s">
        <v>5</v>
      </c>
      <c r="B8" s="115">
        <v>162</v>
      </c>
      <c r="C8" s="115">
        <v>162</v>
      </c>
      <c r="D8" s="64">
        <f t="shared" si="0"/>
        <v>1</v>
      </c>
      <c r="E8" s="63" t="str">
        <f t="shared" si="1"/>
        <v>Met</v>
      </c>
      <c r="F8" s="64">
        <v>1</v>
      </c>
      <c r="G8" s="147">
        <v>1</v>
      </c>
    </row>
    <row r="9" spans="1:7" x14ac:dyDescent="0.2">
      <c r="A9" s="102" t="s">
        <v>6</v>
      </c>
      <c r="B9" s="115">
        <v>1314</v>
      </c>
      <c r="C9" s="115">
        <v>1314</v>
      </c>
      <c r="D9" s="64">
        <f t="shared" si="0"/>
        <v>1</v>
      </c>
      <c r="E9" s="63" t="str">
        <f t="shared" si="1"/>
        <v>Met</v>
      </c>
      <c r="F9" s="64">
        <v>1</v>
      </c>
      <c r="G9" s="147">
        <v>1</v>
      </c>
    </row>
    <row r="10" spans="1:7" x14ac:dyDescent="0.2">
      <c r="A10" s="102" t="s">
        <v>7</v>
      </c>
      <c r="B10" s="115">
        <v>311</v>
      </c>
      <c r="C10" s="115">
        <v>311</v>
      </c>
      <c r="D10" s="64">
        <f t="shared" si="0"/>
        <v>1</v>
      </c>
      <c r="E10" s="63" t="str">
        <f t="shared" si="1"/>
        <v>Met</v>
      </c>
      <c r="F10" s="64">
        <v>1</v>
      </c>
      <c r="G10" s="147">
        <v>1</v>
      </c>
    </row>
    <row r="11" spans="1:7" x14ac:dyDescent="0.2">
      <c r="A11" s="102" t="s">
        <v>8</v>
      </c>
      <c r="B11" s="115">
        <v>179</v>
      </c>
      <c r="C11" s="115">
        <v>179</v>
      </c>
      <c r="D11" s="64">
        <f t="shared" si="0"/>
        <v>1</v>
      </c>
      <c r="E11" s="63" t="str">
        <f t="shared" si="1"/>
        <v>Met</v>
      </c>
      <c r="F11" s="64">
        <v>1</v>
      </c>
      <c r="G11" s="147">
        <v>1</v>
      </c>
    </row>
    <row r="12" spans="1:7" x14ac:dyDescent="0.2">
      <c r="A12" s="102" t="s">
        <v>9</v>
      </c>
      <c r="B12" s="115">
        <v>159</v>
      </c>
      <c r="C12" s="115">
        <v>159</v>
      </c>
      <c r="D12" s="64">
        <f t="shared" si="0"/>
        <v>1</v>
      </c>
      <c r="E12" s="63" t="str">
        <f t="shared" si="1"/>
        <v>Met</v>
      </c>
      <c r="F12" s="64">
        <v>1</v>
      </c>
      <c r="G12" s="147">
        <v>1</v>
      </c>
    </row>
    <row r="13" spans="1:7" x14ac:dyDescent="0.2">
      <c r="A13" s="67" t="s">
        <v>57</v>
      </c>
      <c r="B13" s="66">
        <f>SUM(B5:B12)</f>
        <v>5210</v>
      </c>
      <c r="C13" s="66">
        <f>SUM(C5:C12)</f>
        <v>5210</v>
      </c>
      <c r="D13" s="64">
        <f t="shared" si="0"/>
        <v>1</v>
      </c>
      <c r="E13" s="63" t="str">
        <f t="shared" si="1"/>
        <v>Met</v>
      </c>
      <c r="F13" s="64">
        <v>1</v>
      </c>
      <c r="G13" s="147">
        <v>1</v>
      </c>
    </row>
    <row r="14" spans="1:7" ht="18" customHeight="1" x14ac:dyDescent="0.2">
      <c r="A14" s="176" t="s">
        <v>11</v>
      </c>
      <c r="B14" s="176"/>
      <c r="C14" s="176"/>
      <c r="D14" s="176"/>
      <c r="E14" s="176"/>
      <c r="F14" s="176"/>
      <c r="G14" s="68"/>
    </row>
    <row r="15" spans="1:7" x14ac:dyDescent="0.2">
      <c r="A15" s="177" t="s">
        <v>78</v>
      </c>
      <c r="B15" s="177"/>
      <c r="C15" s="177"/>
      <c r="D15" s="177"/>
      <c r="E15" s="177"/>
      <c r="F15" s="177"/>
      <c r="G15" s="177"/>
    </row>
    <row r="16" spans="1:7" x14ac:dyDescent="0.2">
      <c r="A16" s="69" t="s">
        <v>100</v>
      </c>
    </row>
  </sheetData>
  <mergeCells count="4">
    <mergeCell ref="A14:F14"/>
    <mergeCell ref="A15:G15"/>
    <mergeCell ref="A2:G2"/>
    <mergeCell ref="A1:G1"/>
  </mergeCells>
  <phoneticPr fontId="3" type="noConversion"/>
  <printOptions horizontalCentered="1"/>
  <pageMargins left="0.25" right="0.25" top="0.25" bottom="0.25" header="0" footer="0"/>
  <pageSetup scale="89" orientation="landscape" r:id="rId1"/>
  <headerFooter alignWithMargins="0"/>
  <webPublishItems count="1">
    <webPublishItem id="25403" divId="FFY05-Public Reporting_25403" sourceType="sheet" destinationFile="C:\Documents and Settings\ridgwaya.DMR-B23\My Documents\SPP\SPP-APR Feb1 2007\TranNotif06.htm"/>
  </webPublishItem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pageSetUpPr fitToPage="1"/>
  </sheetPr>
  <dimension ref="A1:I29"/>
  <sheetViews>
    <sheetView zoomScaleNormal="100" workbookViewId="0">
      <selection activeCell="J18" sqref="J18"/>
    </sheetView>
  </sheetViews>
  <sheetFormatPr defaultColWidth="45.42578125" defaultRowHeight="12.75" x14ac:dyDescent="0.2"/>
  <cols>
    <col min="1" max="1" width="43.85546875" style="56" customWidth="1"/>
    <col min="2" max="2" width="20.5703125" style="56" customWidth="1"/>
    <col min="3" max="3" width="23.42578125" style="56" customWidth="1"/>
    <col min="4" max="4" width="14.5703125" style="56" customWidth="1"/>
    <col min="5" max="5" width="16.5703125" style="56" customWidth="1"/>
    <col min="6" max="6" width="14.42578125" style="129" customWidth="1"/>
    <col min="7" max="7" width="12.5703125" style="56" customWidth="1"/>
    <col min="8" max="9" width="14.5703125" style="56" customWidth="1"/>
    <col min="10" max="16384" width="45.42578125" style="56"/>
  </cols>
  <sheetData>
    <row r="1" spans="1:9" s="92" customFormat="1" x14ac:dyDescent="0.2">
      <c r="A1" s="179" t="s">
        <v>134</v>
      </c>
      <c r="B1" s="179"/>
      <c r="C1" s="179"/>
      <c r="D1" s="179"/>
      <c r="E1" s="179"/>
      <c r="F1" s="179"/>
      <c r="G1" s="179"/>
      <c r="H1" s="179"/>
      <c r="I1" s="179"/>
    </row>
    <row r="2" spans="1:9" x14ac:dyDescent="0.2">
      <c r="A2" s="174" t="s">
        <v>40</v>
      </c>
      <c r="B2" s="174"/>
      <c r="C2" s="174"/>
      <c r="D2" s="174"/>
      <c r="E2" s="174"/>
      <c r="F2" s="174"/>
      <c r="G2" s="174"/>
      <c r="H2" s="174"/>
      <c r="I2" s="174"/>
    </row>
    <row r="3" spans="1:9" x14ac:dyDescent="0.2">
      <c r="A3" s="116"/>
      <c r="B3" s="116"/>
      <c r="C3" s="116"/>
      <c r="D3" s="116"/>
      <c r="E3" s="116"/>
      <c r="F3" s="117"/>
      <c r="G3" s="116"/>
      <c r="H3" s="116"/>
      <c r="I3" s="118"/>
    </row>
    <row r="4" spans="1:9" s="59" customFormat="1" ht="63.75" x14ac:dyDescent="0.2">
      <c r="A4" s="57" t="s">
        <v>0</v>
      </c>
      <c r="B4" s="57" t="s">
        <v>56</v>
      </c>
      <c r="C4" s="57" t="s">
        <v>68</v>
      </c>
      <c r="D4" s="57" t="s">
        <v>98</v>
      </c>
      <c r="E4" s="57" t="s">
        <v>70</v>
      </c>
      <c r="F4" s="119" t="s">
        <v>72</v>
      </c>
      <c r="G4" s="57" t="s">
        <v>38</v>
      </c>
      <c r="H4" s="57" t="s">
        <v>137</v>
      </c>
      <c r="I4" s="57" t="s">
        <v>136</v>
      </c>
    </row>
    <row r="5" spans="1:9" ht="14.25" x14ac:dyDescent="0.2">
      <c r="A5" s="102" t="s">
        <v>44</v>
      </c>
      <c r="B5" s="120">
        <v>98</v>
      </c>
      <c r="C5" s="120">
        <v>2</v>
      </c>
      <c r="D5" s="120">
        <v>0</v>
      </c>
      <c r="E5" s="120">
        <v>100</v>
      </c>
      <c r="F5" s="121">
        <f t="shared" ref="F5:F25" si="0">(B5+C5)/E5</f>
        <v>1</v>
      </c>
      <c r="G5" s="63" t="str">
        <f t="shared" ref="G5:G22" si="1">IF(F5&gt;=H5,"Met", "Not Met")</f>
        <v>Met</v>
      </c>
      <c r="H5" s="64">
        <v>1</v>
      </c>
      <c r="I5" s="122">
        <v>0.9923380543301602</v>
      </c>
    </row>
    <row r="6" spans="1:9" ht="14.25" x14ac:dyDescent="0.2">
      <c r="A6" s="102" t="s">
        <v>45</v>
      </c>
      <c r="B6" s="120">
        <v>15</v>
      </c>
      <c r="C6" s="120">
        <v>7</v>
      </c>
      <c r="D6" s="120">
        <v>1</v>
      </c>
      <c r="E6" s="120">
        <v>23</v>
      </c>
      <c r="F6" s="121">
        <f t="shared" si="0"/>
        <v>0.95652173913043481</v>
      </c>
      <c r="G6" s="63" t="str">
        <f t="shared" si="1"/>
        <v>Not Met</v>
      </c>
      <c r="H6" s="64">
        <v>1</v>
      </c>
      <c r="I6" s="122">
        <v>0.9923380543301602</v>
      </c>
    </row>
    <row r="7" spans="1:9" ht="14.25" x14ac:dyDescent="0.2">
      <c r="A7" s="102" t="s">
        <v>46</v>
      </c>
      <c r="B7" s="120">
        <v>459</v>
      </c>
      <c r="C7" s="120">
        <v>39</v>
      </c>
      <c r="D7" s="120">
        <v>0</v>
      </c>
      <c r="E7" s="120">
        <v>498</v>
      </c>
      <c r="F7" s="121">
        <f t="shared" si="0"/>
        <v>1</v>
      </c>
      <c r="G7" s="63" t="str">
        <f>IF(F7&gt;=H7,"Met", "Not Met")</f>
        <v>Met</v>
      </c>
      <c r="H7" s="64">
        <v>1</v>
      </c>
      <c r="I7" s="122">
        <v>0.9923380543301602</v>
      </c>
    </row>
    <row r="8" spans="1:9" ht="14.25" x14ac:dyDescent="0.2">
      <c r="A8" s="102" t="s">
        <v>81</v>
      </c>
      <c r="B8" s="120">
        <v>554</v>
      </c>
      <c r="C8" s="120">
        <v>23</v>
      </c>
      <c r="D8" s="120">
        <v>0</v>
      </c>
      <c r="E8" s="120">
        <v>577</v>
      </c>
      <c r="F8" s="121">
        <f t="shared" si="0"/>
        <v>1</v>
      </c>
      <c r="G8" s="63" t="str">
        <f t="shared" si="1"/>
        <v>Met</v>
      </c>
      <c r="H8" s="64">
        <v>1</v>
      </c>
      <c r="I8" s="122">
        <v>0.9923380543301602</v>
      </c>
    </row>
    <row r="9" spans="1:9" ht="14.25" x14ac:dyDescent="0.2">
      <c r="A9" s="102" t="s">
        <v>47</v>
      </c>
      <c r="B9" s="120">
        <v>248</v>
      </c>
      <c r="C9" s="123">
        <v>8</v>
      </c>
      <c r="D9" s="120">
        <v>0</v>
      </c>
      <c r="E9" s="120">
        <v>256</v>
      </c>
      <c r="F9" s="121">
        <f t="shared" si="0"/>
        <v>1</v>
      </c>
      <c r="G9" s="63" t="str">
        <f t="shared" si="1"/>
        <v>Met</v>
      </c>
      <c r="H9" s="64">
        <v>1</v>
      </c>
      <c r="I9" s="122">
        <v>0.9923380543301602</v>
      </c>
    </row>
    <row r="10" spans="1:9" ht="14.25" x14ac:dyDescent="0.2">
      <c r="A10" s="102" t="s">
        <v>61</v>
      </c>
      <c r="B10" s="120">
        <v>24</v>
      </c>
      <c r="C10" s="123">
        <v>2</v>
      </c>
      <c r="D10" s="120">
        <v>0</v>
      </c>
      <c r="E10" s="120">
        <v>26</v>
      </c>
      <c r="F10" s="121">
        <f t="shared" si="0"/>
        <v>1</v>
      </c>
      <c r="G10" s="63" t="str">
        <f t="shared" si="1"/>
        <v>Met</v>
      </c>
      <c r="H10" s="64">
        <v>1</v>
      </c>
      <c r="I10" s="122">
        <v>0.9923380543301602</v>
      </c>
    </row>
    <row r="11" spans="1:9" ht="14.25" x14ac:dyDescent="0.2">
      <c r="A11" s="102" t="s">
        <v>48</v>
      </c>
      <c r="B11" s="120">
        <v>145</v>
      </c>
      <c r="C11" s="120">
        <v>6</v>
      </c>
      <c r="D11" s="120">
        <v>0</v>
      </c>
      <c r="E11" s="120">
        <v>151</v>
      </c>
      <c r="F11" s="121">
        <f t="shared" si="0"/>
        <v>1</v>
      </c>
      <c r="G11" s="63" t="str">
        <f t="shared" si="1"/>
        <v>Met</v>
      </c>
      <c r="H11" s="64">
        <v>1</v>
      </c>
      <c r="I11" s="122">
        <v>0.9923380543301602</v>
      </c>
    </row>
    <row r="12" spans="1:9" ht="14.25" x14ac:dyDescent="0.2">
      <c r="A12" s="102" t="s">
        <v>49</v>
      </c>
      <c r="B12" s="120">
        <v>298</v>
      </c>
      <c r="C12" s="120">
        <v>25</v>
      </c>
      <c r="D12" s="120">
        <v>11</v>
      </c>
      <c r="E12" s="120">
        <v>334</v>
      </c>
      <c r="F12" s="121">
        <f t="shared" si="0"/>
        <v>0.96706586826347307</v>
      </c>
      <c r="G12" s="63" t="str">
        <f t="shared" si="1"/>
        <v>Not Met</v>
      </c>
      <c r="H12" s="64">
        <v>1</v>
      </c>
      <c r="I12" s="122">
        <v>0.9923380543301602</v>
      </c>
    </row>
    <row r="13" spans="1:9" ht="14.25" x14ac:dyDescent="0.2">
      <c r="A13" s="102" t="s">
        <v>50</v>
      </c>
      <c r="B13" s="120">
        <v>91</v>
      </c>
      <c r="C13" s="120">
        <v>1</v>
      </c>
      <c r="D13" s="123">
        <v>0</v>
      </c>
      <c r="E13" s="120">
        <v>92</v>
      </c>
      <c r="F13" s="121">
        <f t="shared" si="0"/>
        <v>1</v>
      </c>
      <c r="G13" s="63" t="str">
        <f t="shared" si="1"/>
        <v>Met</v>
      </c>
      <c r="H13" s="64">
        <v>1</v>
      </c>
      <c r="I13" s="122">
        <v>0.9923380543301602</v>
      </c>
    </row>
    <row r="14" spans="1:9" ht="14.25" x14ac:dyDescent="0.2">
      <c r="A14" s="102" t="s">
        <v>51</v>
      </c>
      <c r="B14" s="120">
        <v>4</v>
      </c>
      <c r="C14" s="123">
        <v>1</v>
      </c>
      <c r="D14" s="123">
        <v>0</v>
      </c>
      <c r="E14" s="120">
        <v>5</v>
      </c>
      <c r="F14" s="121">
        <f t="shared" si="0"/>
        <v>1</v>
      </c>
      <c r="G14" s="63" t="str">
        <f t="shared" si="1"/>
        <v>Met</v>
      </c>
      <c r="H14" s="64">
        <v>1</v>
      </c>
      <c r="I14" s="122">
        <v>0.9923380543301602</v>
      </c>
    </row>
    <row r="15" spans="1:9" ht="14.25" x14ac:dyDescent="0.2">
      <c r="A15" s="102" t="s">
        <v>62</v>
      </c>
      <c r="B15" s="120">
        <v>114</v>
      </c>
      <c r="C15" s="120">
        <v>1</v>
      </c>
      <c r="D15" s="120">
        <v>0</v>
      </c>
      <c r="E15" s="120">
        <v>115</v>
      </c>
      <c r="F15" s="121">
        <f t="shared" si="0"/>
        <v>1</v>
      </c>
      <c r="G15" s="63" t="str">
        <f t="shared" si="1"/>
        <v>Met</v>
      </c>
      <c r="H15" s="64">
        <v>1</v>
      </c>
      <c r="I15" s="122">
        <v>0.9923380543301602</v>
      </c>
    </row>
    <row r="16" spans="1:9" ht="14.25" x14ac:dyDescent="0.2">
      <c r="A16" s="102" t="s">
        <v>63</v>
      </c>
      <c r="B16" s="120">
        <v>18</v>
      </c>
      <c r="C16" s="123">
        <v>0</v>
      </c>
      <c r="D16" s="123">
        <v>0</v>
      </c>
      <c r="E16" s="120">
        <v>18</v>
      </c>
      <c r="F16" s="121">
        <f t="shared" si="0"/>
        <v>1</v>
      </c>
      <c r="G16" s="63" t="str">
        <f t="shared" si="1"/>
        <v>Met</v>
      </c>
      <c r="H16" s="64">
        <v>1</v>
      </c>
      <c r="I16" s="122">
        <v>0.9923380543301602</v>
      </c>
    </row>
    <row r="17" spans="1:9" ht="14.25" x14ac:dyDescent="0.2">
      <c r="A17" s="110" t="s">
        <v>146</v>
      </c>
      <c r="B17" s="120">
        <v>249</v>
      </c>
      <c r="C17" s="120">
        <v>10</v>
      </c>
      <c r="D17" s="123">
        <v>0</v>
      </c>
      <c r="E17" s="120">
        <v>259</v>
      </c>
      <c r="F17" s="121">
        <f t="shared" si="0"/>
        <v>1</v>
      </c>
      <c r="G17" s="63" t="str">
        <f t="shared" si="1"/>
        <v>Met</v>
      </c>
      <c r="H17" s="64">
        <v>1</v>
      </c>
      <c r="I17" s="122">
        <v>0.9923380543301602</v>
      </c>
    </row>
    <row r="18" spans="1:9" ht="14.25" x14ac:dyDescent="0.2">
      <c r="A18" s="102" t="s">
        <v>52</v>
      </c>
      <c r="B18" s="120">
        <v>118</v>
      </c>
      <c r="C18" s="120">
        <v>31</v>
      </c>
      <c r="D18" s="120">
        <v>0</v>
      </c>
      <c r="E18" s="120">
        <v>149</v>
      </c>
      <c r="F18" s="121">
        <f t="shared" si="0"/>
        <v>1</v>
      </c>
      <c r="G18" s="63" t="str">
        <f t="shared" si="1"/>
        <v>Met</v>
      </c>
      <c r="H18" s="64">
        <v>1</v>
      </c>
      <c r="I18" s="122">
        <v>0.9923380543301602</v>
      </c>
    </row>
    <row r="19" spans="1:9" ht="14.25" x14ac:dyDescent="0.2">
      <c r="A19" s="102" t="s">
        <v>107</v>
      </c>
      <c r="B19" s="120">
        <v>199</v>
      </c>
      <c r="C19" s="120">
        <v>4</v>
      </c>
      <c r="D19" s="120">
        <v>0</v>
      </c>
      <c r="E19" s="120">
        <v>203</v>
      </c>
      <c r="F19" s="121">
        <f t="shared" si="0"/>
        <v>1</v>
      </c>
      <c r="G19" s="63" t="str">
        <f t="shared" si="1"/>
        <v>Met</v>
      </c>
      <c r="H19" s="64">
        <v>1</v>
      </c>
      <c r="I19" s="122">
        <v>0.9923380543301602</v>
      </c>
    </row>
    <row r="20" spans="1:9" ht="14.25" x14ac:dyDescent="0.2">
      <c r="A20" s="102" t="s">
        <v>53</v>
      </c>
      <c r="B20" s="120">
        <v>30</v>
      </c>
      <c r="C20" s="120">
        <v>14</v>
      </c>
      <c r="D20" s="120">
        <v>0</v>
      </c>
      <c r="E20" s="120">
        <v>44</v>
      </c>
      <c r="F20" s="121">
        <f t="shared" si="0"/>
        <v>1</v>
      </c>
      <c r="G20" s="63" t="str">
        <f t="shared" si="1"/>
        <v>Met</v>
      </c>
      <c r="H20" s="64">
        <v>1</v>
      </c>
      <c r="I20" s="122">
        <v>0.9923380543301602</v>
      </c>
    </row>
    <row r="21" spans="1:9" ht="14.25" x14ac:dyDescent="0.2">
      <c r="A21" s="102" t="s">
        <v>54</v>
      </c>
      <c r="B21" s="120">
        <v>76</v>
      </c>
      <c r="C21" s="120">
        <v>5</v>
      </c>
      <c r="D21" s="120">
        <v>0</v>
      </c>
      <c r="E21" s="120">
        <v>81</v>
      </c>
      <c r="F21" s="121">
        <f t="shared" si="0"/>
        <v>1</v>
      </c>
      <c r="G21" s="63" t="str">
        <f t="shared" si="1"/>
        <v>Met</v>
      </c>
      <c r="H21" s="64">
        <v>1</v>
      </c>
      <c r="I21" s="122">
        <v>0.9923380543301602</v>
      </c>
    </row>
    <row r="22" spans="1:9" ht="14.25" x14ac:dyDescent="0.2">
      <c r="A22" s="102" t="s">
        <v>64</v>
      </c>
      <c r="B22" s="120">
        <v>620</v>
      </c>
      <c r="C22" s="120">
        <v>126</v>
      </c>
      <c r="D22" s="120">
        <v>6</v>
      </c>
      <c r="E22" s="120">
        <v>752</v>
      </c>
      <c r="F22" s="121">
        <f t="shared" si="0"/>
        <v>0.99202127659574468</v>
      </c>
      <c r="G22" s="63" t="str">
        <f t="shared" si="1"/>
        <v>Not Met</v>
      </c>
      <c r="H22" s="64">
        <v>1</v>
      </c>
      <c r="I22" s="122">
        <v>0.9923380543301602</v>
      </c>
    </row>
    <row r="23" spans="1:9" ht="14.25" x14ac:dyDescent="0.2">
      <c r="A23" s="75" t="s">
        <v>154</v>
      </c>
      <c r="B23" s="120">
        <v>365</v>
      </c>
      <c r="C23" s="120">
        <v>82</v>
      </c>
      <c r="D23" s="120">
        <v>15</v>
      </c>
      <c r="E23" s="120">
        <v>462</v>
      </c>
      <c r="F23" s="121">
        <f t="shared" si="0"/>
        <v>0.96753246753246758</v>
      </c>
      <c r="G23" s="63" t="str">
        <f>IF(F23&gt;=H23,"Met", "Not Met")</f>
        <v>Not Met</v>
      </c>
      <c r="H23" s="64">
        <v>1</v>
      </c>
      <c r="I23" s="122">
        <v>0.9923380543301602</v>
      </c>
    </row>
    <row r="24" spans="1:9" ht="14.25" x14ac:dyDescent="0.2">
      <c r="A24" s="102" t="s">
        <v>55</v>
      </c>
      <c r="B24" s="120">
        <v>157</v>
      </c>
      <c r="C24" s="120">
        <v>5</v>
      </c>
      <c r="D24" s="120">
        <v>0</v>
      </c>
      <c r="E24" s="120">
        <v>162</v>
      </c>
      <c r="F24" s="121">
        <f t="shared" si="0"/>
        <v>1</v>
      </c>
      <c r="G24" s="63" t="str">
        <f>IF(F24&gt;=H24,"Met", "Not Met")</f>
        <v>Met</v>
      </c>
      <c r="H24" s="64">
        <v>1</v>
      </c>
      <c r="I24" s="122">
        <v>0.9923380543301602</v>
      </c>
    </row>
    <row r="25" spans="1:9" x14ac:dyDescent="0.2">
      <c r="A25" s="67" t="s">
        <v>57</v>
      </c>
      <c r="B25" s="66">
        <f>SUM(B5:B24)</f>
        <v>3882</v>
      </c>
      <c r="C25" s="124">
        <f>SUM(C5:C24)</f>
        <v>392</v>
      </c>
      <c r="D25" s="124">
        <f>SUM(D5:D24)</f>
        <v>33</v>
      </c>
      <c r="E25" s="66">
        <f>SUM(E5:E24)</f>
        <v>4307</v>
      </c>
      <c r="F25" s="131">
        <f t="shared" si="0"/>
        <v>0.9923380543301602</v>
      </c>
      <c r="G25" s="63" t="str">
        <f>IF(F25&gt;=H25,"Met", "Not Met")</f>
        <v>Not Met</v>
      </c>
      <c r="H25" s="64">
        <v>1</v>
      </c>
      <c r="I25" s="122">
        <v>0.9923380543301602</v>
      </c>
    </row>
    <row r="26" spans="1:9" x14ac:dyDescent="0.2">
      <c r="A26" s="125" t="s">
        <v>152</v>
      </c>
      <c r="B26" s="125"/>
      <c r="C26" s="126"/>
      <c r="D26" s="126"/>
      <c r="E26" s="127" t="s">
        <v>100</v>
      </c>
      <c r="F26" s="128"/>
      <c r="G26" s="125"/>
      <c r="H26" s="125"/>
      <c r="I26" s="125"/>
    </row>
    <row r="27" spans="1:9" x14ac:dyDescent="0.2">
      <c r="A27" s="68" t="s">
        <v>100</v>
      </c>
      <c r="C27" s="68"/>
      <c r="D27" s="68"/>
    </row>
    <row r="28" spans="1:9" x14ac:dyDescent="0.2">
      <c r="A28" s="69" t="s">
        <v>100</v>
      </c>
      <c r="B28" s="68"/>
      <c r="C28" s="68"/>
      <c r="D28" s="68"/>
      <c r="E28" s="68"/>
      <c r="F28" s="130"/>
    </row>
    <row r="29" spans="1:9" x14ac:dyDescent="0.2">
      <c r="B29" s="68"/>
      <c r="E29" s="68"/>
      <c r="F29" s="130"/>
    </row>
  </sheetData>
  <mergeCells count="2">
    <mergeCell ref="A2:I2"/>
    <mergeCell ref="A1:I1"/>
  </mergeCells>
  <phoneticPr fontId="3" type="noConversion"/>
  <printOptions horizontalCentered="1"/>
  <pageMargins left="0.25" right="0.25" top="0.25" bottom="0.25" header="0" footer="0"/>
  <pageSetup scale="78" orientation="landscape" r:id="rId1"/>
  <headerFooter alignWithMargins="0"/>
  <drawing r:id="rId2"/>
  <webPublishItems count="1">
    <webPublishItem id="27936" divId="FFY05-Public Reporting_27936" sourceType="sheet" destinationFile="C:\Documents and Settings\ridgwaya.DMR-B23\My Documents\SPP\SPP-APR Feb1 2007\TransConfs06.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7"/>
  <sheetViews>
    <sheetView zoomScaleNormal="100" workbookViewId="0">
      <selection activeCell="F2" sqref="F2"/>
    </sheetView>
  </sheetViews>
  <sheetFormatPr defaultColWidth="9.42578125" defaultRowHeight="15" x14ac:dyDescent="0.2"/>
  <cols>
    <col min="1" max="1" width="37.5703125" style="7" customWidth="1"/>
    <col min="2" max="2" width="16" style="7" bestFit="1" customWidth="1"/>
    <col min="3" max="3" width="18.5703125" style="7" bestFit="1" customWidth="1"/>
    <col min="4" max="4" width="16" style="7" customWidth="1"/>
    <col min="5" max="5" width="19.42578125" style="7" customWidth="1"/>
    <col min="6" max="6" width="19.5703125" style="7" customWidth="1"/>
    <col min="7" max="16384" width="9.42578125" style="7"/>
  </cols>
  <sheetData>
    <row r="1" spans="1:6" ht="47.25" customHeight="1" x14ac:dyDescent="0.2">
      <c r="A1" s="151" t="s">
        <v>122</v>
      </c>
      <c r="B1" s="151"/>
      <c r="C1" s="151"/>
      <c r="D1" s="151"/>
      <c r="E1" s="151"/>
      <c r="F1" s="151"/>
    </row>
    <row r="2" spans="1:6" ht="27" customHeight="1" x14ac:dyDescent="0.2">
      <c r="A2" s="33" t="s">
        <v>82</v>
      </c>
      <c r="B2" s="34" t="s">
        <v>118</v>
      </c>
      <c r="C2" s="34" t="s">
        <v>130</v>
      </c>
      <c r="D2" s="35" t="s">
        <v>83</v>
      </c>
      <c r="E2" s="26" t="s">
        <v>144</v>
      </c>
      <c r="F2" s="34" t="s">
        <v>84</v>
      </c>
    </row>
    <row r="3" spans="1:6" ht="111" customHeight="1" x14ac:dyDescent="0.2">
      <c r="A3" s="3" t="s">
        <v>131</v>
      </c>
      <c r="B3" s="4">
        <v>0.99939999999999996</v>
      </c>
      <c r="C3" s="36">
        <v>0.99949660206393154</v>
      </c>
      <c r="D3" s="9">
        <v>1</v>
      </c>
      <c r="E3" s="27">
        <f>+'Indicator 1'!F24</f>
        <v>0.99873960171414167</v>
      </c>
      <c r="F3" s="18" t="s">
        <v>100</v>
      </c>
    </row>
    <row r="4" spans="1:6" ht="94.5" customHeight="1" x14ac:dyDescent="0.2">
      <c r="A4" s="3" t="s">
        <v>86</v>
      </c>
      <c r="B4" s="12">
        <v>0.99980000000000002</v>
      </c>
      <c r="C4" s="14">
        <v>0.99924213717317167</v>
      </c>
      <c r="D4" s="9">
        <v>0.95</v>
      </c>
      <c r="E4" s="28">
        <f>+'Indicator 2'!D23</f>
        <v>0.99899425287356325</v>
      </c>
      <c r="F4" s="11"/>
    </row>
    <row r="5" spans="1:6" ht="85.5" customHeight="1" x14ac:dyDescent="0.2">
      <c r="A5" s="3" t="s">
        <v>87</v>
      </c>
      <c r="B5" s="4" t="s">
        <v>119</v>
      </c>
      <c r="C5" s="6" t="s">
        <v>104</v>
      </c>
      <c r="D5" s="5" t="s">
        <v>101</v>
      </c>
      <c r="E5" s="29" t="s">
        <v>104</v>
      </c>
      <c r="F5" s="152" t="s">
        <v>97</v>
      </c>
    </row>
    <row r="6" spans="1:6" ht="96.75" customHeight="1" x14ac:dyDescent="0.2">
      <c r="A6" s="3" t="s">
        <v>88</v>
      </c>
      <c r="B6" s="4" t="s">
        <v>120</v>
      </c>
      <c r="C6" s="8" t="s">
        <v>106</v>
      </c>
      <c r="D6" s="5" t="s">
        <v>102</v>
      </c>
      <c r="E6" s="30" t="s">
        <v>106</v>
      </c>
      <c r="F6" s="153"/>
    </row>
    <row r="7" spans="1:6" ht="90.75" customHeight="1" x14ac:dyDescent="0.2">
      <c r="A7" s="3" t="s">
        <v>89</v>
      </c>
      <c r="B7" s="4" t="s">
        <v>121</v>
      </c>
      <c r="C7" s="6" t="s">
        <v>105</v>
      </c>
      <c r="D7" s="5" t="s">
        <v>103</v>
      </c>
      <c r="E7" s="29" t="s">
        <v>105</v>
      </c>
      <c r="F7" s="153"/>
    </row>
    <row r="8" spans="1:6" ht="100.5" customHeight="1" x14ac:dyDescent="0.2">
      <c r="A8" s="3" t="s">
        <v>90</v>
      </c>
      <c r="B8" s="4">
        <v>0.89859999999999995</v>
      </c>
      <c r="C8" s="10">
        <v>0.91</v>
      </c>
      <c r="D8" s="9">
        <v>0.9</v>
      </c>
      <c r="E8" s="31">
        <v>0.91</v>
      </c>
      <c r="F8" s="11"/>
    </row>
    <row r="9" spans="1:6" ht="136.5" customHeight="1" x14ac:dyDescent="0.2">
      <c r="A9" s="3" t="s">
        <v>91</v>
      </c>
      <c r="B9" s="4">
        <v>0.89580774550484099</v>
      </c>
      <c r="C9" s="10">
        <v>0.94905660377358492</v>
      </c>
      <c r="D9" s="9">
        <f>+'Indicator 4b'!F23</f>
        <v>0.9</v>
      </c>
      <c r="E9" s="31">
        <f>+'Indicator 4b'!D23</f>
        <v>0.89867310012062729</v>
      </c>
      <c r="F9" s="3" t="s">
        <v>85</v>
      </c>
    </row>
    <row r="10" spans="1:6" ht="101.25" customHeight="1" x14ac:dyDescent="0.2">
      <c r="A10" s="3" t="s">
        <v>92</v>
      </c>
      <c r="B10" s="4">
        <v>0.97265560165975096</v>
      </c>
      <c r="C10" s="10">
        <v>0.98679245283018868</v>
      </c>
      <c r="D10" s="9">
        <v>0.93</v>
      </c>
      <c r="E10" s="31">
        <f>+'Indicator 4c'!D23</f>
        <v>0.94511459589867308</v>
      </c>
      <c r="F10" s="11"/>
    </row>
    <row r="11" spans="1:6" ht="60.75" customHeight="1" x14ac:dyDescent="0.2">
      <c r="A11" s="3" t="s">
        <v>132</v>
      </c>
      <c r="B11" s="12">
        <v>1.39927E-2</v>
      </c>
      <c r="C11" s="14">
        <v>1.44E-2</v>
      </c>
      <c r="D11" s="13">
        <v>1.2999999999999999E-2</v>
      </c>
      <c r="E11" s="28">
        <v>1.44E-2</v>
      </c>
      <c r="F11" s="19"/>
    </row>
    <row r="12" spans="1:6" ht="57.75" customHeight="1" x14ac:dyDescent="0.2">
      <c r="A12" s="3" t="s">
        <v>133</v>
      </c>
      <c r="B12" s="12">
        <v>4.8099999999999997E-2</v>
      </c>
      <c r="C12" s="14">
        <v>5.8099999999999999E-2</v>
      </c>
      <c r="D12" s="13">
        <v>4.9000000000000002E-2</v>
      </c>
      <c r="E12" s="28">
        <v>5.8099999999999999E-2</v>
      </c>
      <c r="F12" s="19"/>
    </row>
    <row r="13" spans="1:6" ht="101.25" customHeight="1" x14ac:dyDescent="0.2">
      <c r="A13" s="3" t="s">
        <v>93</v>
      </c>
      <c r="B13" s="12">
        <v>0.99839999999999995</v>
      </c>
      <c r="C13" s="14">
        <v>0.99321074964639322</v>
      </c>
      <c r="D13" s="13">
        <v>1</v>
      </c>
      <c r="E13" s="28">
        <f>+'Indicator 7'!F25</f>
        <v>0.99914322433242897</v>
      </c>
      <c r="F13" s="18" t="s">
        <v>100</v>
      </c>
    </row>
    <row r="14" spans="1:6" ht="140.25" customHeight="1" x14ac:dyDescent="0.2">
      <c r="A14" s="3" t="s">
        <v>94</v>
      </c>
      <c r="B14" s="15">
        <v>1</v>
      </c>
      <c r="C14" s="16">
        <v>1</v>
      </c>
      <c r="D14" s="9">
        <v>1</v>
      </c>
      <c r="E14" s="32">
        <f>+'Indicator 8a'!D25</f>
        <v>1</v>
      </c>
      <c r="F14" s="11"/>
    </row>
    <row r="15" spans="1:6" ht="159" customHeight="1" x14ac:dyDescent="0.2">
      <c r="A15" s="3" t="s">
        <v>95</v>
      </c>
      <c r="B15" s="15">
        <v>1</v>
      </c>
      <c r="C15" s="16">
        <v>1</v>
      </c>
      <c r="D15" s="9">
        <v>1</v>
      </c>
      <c r="E15" s="32">
        <f>+'Indicator 8b'!D13</f>
        <v>1</v>
      </c>
      <c r="F15" s="11"/>
    </row>
    <row r="16" spans="1:6" ht="159" customHeight="1" x14ac:dyDescent="0.2">
      <c r="A16" s="3" t="s">
        <v>99</v>
      </c>
      <c r="B16" s="4">
        <v>0.999456313677061</v>
      </c>
      <c r="C16" s="14">
        <v>0.9944820667168297</v>
      </c>
      <c r="D16" s="9">
        <v>1</v>
      </c>
      <c r="E16" s="28">
        <f>+'Indicator 8c'!F25</f>
        <v>0.9923380543301602</v>
      </c>
      <c r="F16" s="3" t="s">
        <v>100</v>
      </c>
    </row>
    <row r="17" spans="1:1" s="17" customFormat="1" ht="100.5" customHeight="1" x14ac:dyDescent="0.2">
      <c r="A17" s="17" t="s">
        <v>96</v>
      </c>
    </row>
  </sheetData>
  <mergeCells count="2">
    <mergeCell ref="A1:F1"/>
    <mergeCell ref="F5:F7"/>
  </mergeCells>
  <printOptions horizontalCentered="1"/>
  <pageMargins left="0.25" right="0.25" top="0.25" bottom="0.5" header="0.3" footer="0.3"/>
  <pageSetup scale="80" fitToHeight="0" orientation="portrait" r:id="rId1"/>
  <headerFooter>
    <oddFooter>&amp;LDecember 14, 2020&amp;C Page &amp;P of &amp;N&amp;R&amp;A /  &amp;F</oddFooter>
  </headerFooter>
  <rowBreaks count="1" manualBreakCount="1">
    <brk id="1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I27"/>
  <sheetViews>
    <sheetView tabSelected="1" zoomScaleNormal="100" workbookViewId="0">
      <pane ySplit="4" topLeftCell="A5" activePane="bottomLeft" state="frozen"/>
      <selection activeCell="D33" sqref="D33"/>
      <selection pane="bottomLeft" activeCell="A32" sqref="A32"/>
    </sheetView>
  </sheetViews>
  <sheetFormatPr defaultColWidth="45.42578125" defaultRowHeight="12.75" x14ac:dyDescent="0.2"/>
  <cols>
    <col min="1" max="1" width="43.85546875" style="37" customWidth="1"/>
    <col min="2" max="2" width="19" style="37" customWidth="1"/>
    <col min="3" max="3" width="20.42578125" style="37" customWidth="1"/>
    <col min="4" max="4" width="5" style="37" customWidth="1"/>
    <col min="5" max="5" width="14" style="37" customWidth="1"/>
    <col min="6" max="6" width="14.5703125" style="37" customWidth="1"/>
    <col min="7" max="7" width="9.5703125" style="37" customWidth="1"/>
    <col min="8" max="8" width="14.42578125" style="37" customWidth="1"/>
    <col min="9" max="9" width="18.42578125" style="37" customWidth="1"/>
    <col min="10" max="16384" width="45.42578125" style="37"/>
  </cols>
  <sheetData>
    <row r="1" spans="1:9" x14ac:dyDescent="0.2">
      <c r="A1" s="155" t="s">
        <v>134</v>
      </c>
      <c r="B1" s="155"/>
      <c r="C1" s="155"/>
      <c r="D1" s="155"/>
      <c r="E1" s="155"/>
      <c r="F1" s="155"/>
      <c r="G1" s="155"/>
      <c r="H1" s="155"/>
      <c r="I1" s="155"/>
    </row>
    <row r="2" spans="1:9" x14ac:dyDescent="0.2">
      <c r="A2" s="154" t="s">
        <v>12</v>
      </c>
      <c r="B2" s="154"/>
      <c r="C2" s="154"/>
      <c r="D2" s="154"/>
      <c r="E2" s="154"/>
      <c r="F2" s="154"/>
      <c r="G2" s="154"/>
      <c r="H2" s="154"/>
      <c r="I2" s="154"/>
    </row>
    <row r="3" spans="1:9" x14ac:dyDescent="0.2">
      <c r="A3" s="38"/>
      <c r="B3" s="38"/>
      <c r="C3" s="38"/>
      <c r="D3" s="38"/>
      <c r="E3" s="38"/>
      <c r="F3" s="38"/>
      <c r="G3" s="38"/>
      <c r="H3" s="38"/>
      <c r="I3" s="39"/>
    </row>
    <row r="4" spans="1:9" s="41" customFormat="1" ht="63.75" x14ac:dyDescent="0.2">
      <c r="A4" s="40" t="s">
        <v>0</v>
      </c>
      <c r="B4" s="40" t="s">
        <v>36</v>
      </c>
      <c r="C4" s="40" t="s">
        <v>65</v>
      </c>
      <c r="D4" s="40" t="s">
        <v>10</v>
      </c>
      <c r="E4" s="40" t="s">
        <v>135</v>
      </c>
      <c r="F4" s="40" t="s">
        <v>37</v>
      </c>
      <c r="G4" s="40" t="s">
        <v>38</v>
      </c>
      <c r="H4" s="40" t="s">
        <v>137</v>
      </c>
      <c r="I4" s="40" t="s">
        <v>136</v>
      </c>
    </row>
    <row r="5" spans="1:9" x14ac:dyDescent="0.2">
      <c r="A5" s="42" t="s">
        <v>44</v>
      </c>
      <c r="B5" s="43">
        <v>97</v>
      </c>
      <c r="C5" s="43">
        <v>0</v>
      </c>
      <c r="D5" s="43">
        <v>0</v>
      </c>
      <c r="E5" s="44">
        <v>97</v>
      </c>
      <c r="F5" s="71">
        <f t="shared" ref="F5:F24" si="0">(B5+C5)/E5</f>
        <v>1</v>
      </c>
      <c r="G5" s="45" t="str">
        <f t="shared" ref="G5:G24" si="1">IF(F5&gt;=H5,"Met", "Not Met")</f>
        <v>Met</v>
      </c>
      <c r="H5" s="46">
        <v>1</v>
      </c>
      <c r="I5" s="146">
        <f t="shared" ref="I5:I24" si="2">+$F$24</f>
        <v>0.99873960171414167</v>
      </c>
    </row>
    <row r="6" spans="1:9" x14ac:dyDescent="0.2">
      <c r="A6" s="42" t="s">
        <v>45</v>
      </c>
      <c r="B6" s="43">
        <v>32</v>
      </c>
      <c r="C6" s="43">
        <v>0</v>
      </c>
      <c r="D6" s="43">
        <v>0</v>
      </c>
      <c r="E6" s="44">
        <v>32</v>
      </c>
      <c r="F6" s="71">
        <f t="shared" si="0"/>
        <v>1</v>
      </c>
      <c r="G6" s="45" t="str">
        <f t="shared" si="1"/>
        <v>Met</v>
      </c>
      <c r="H6" s="46">
        <v>1</v>
      </c>
      <c r="I6" s="146">
        <f t="shared" si="2"/>
        <v>0.99873960171414167</v>
      </c>
    </row>
    <row r="7" spans="1:9" x14ac:dyDescent="0.2">
      <c r="A7" s="42" t="s">
        <v>46</v>
      </c>
      <c r="B7" s="43">
        <v>751</v>
      </c>
      <c r="C7" s="43">
        <v>0</v>
      </c>
      <c r="D7" s="43">
        <v>0</v>
      </c>
      <c r="E7" s="44">
        <v>751</v>
      </c>
      <c r="F7" s="71">
        <f t="shared" si="0"/>
        <v>1</v>
      </c>
      <c r="G7" s="45" t="str">
        <f t="shared" si="1"/>
        <v>Met</v>
      </c>
      <c r="H7" s="46">
        <v>1</v>
      </c>
      <c r="I7" s="146">
        <f t="shared" si="2"/>
        <v>0.99873960171414167</v>
      </c>
    </row>
    <row r="8" spans="1:9" x14ac:dyDescent="0.2">
      <c r="A8" s="42" t="s">
        <v>81</v>
      </c>
      <c r="B8" s="43">
        <v>580</v>
      </c>
      <c r="C8" s="43">
        <v>0</v>
      </c>
      <c r="D8" s="43">
        <v>0</v>
      </c>
      <c r="E8" s="44">
        <v>580</v>
      </c>
      <c r="F8" s="71">
        <f t="shared" si="0"/>
        <v>1</v>
      </c>
      <c r="G8" s="45" t="str">
        <f t="shared" si="1"/>
        <v>Met</v>
      </c>
      <c r="H8" s="46">
        <v>1</v>
      </c>
      <c r="I8" s="146">
        <f t="shared" si="2"/>
        <v>0.99873960171414167</v>
      </c>
    </row>
    <row r="9" spans="1:9" x14ac:dyDescent="0.2">
      <c r="A9" s="42" t="s">
        <v>47</v>
      </c>
      <c r="B9" s="43">
        <v>196</v>
      </c>
      <c r="C9" s="43">
        <v>1</v>
      </c>
      <c r="D9" s="43">
        <v>0</v>
      </c>
      <c r="E9" s="44">
        <v>197</v>
      </c>
      <c r="F9" s="71">
        <f t="shared" si="0"/>
        <v>1</v>
      </c>
      <c r="G9" s="45" t="str">
        <f t="shared" si="1"/>
        <v>Met</v>
      </c>
      <c r="H9" s="46">
        <v>1</v>
      </c>
      <c r="I9" s="146">
        <f t="shared" si="2"/>
        <v>0.99873960171414167</v>
      </c>
    </row>
    <row r="10" spans="1:9" x14ac:dyDescent="0.2">
      <c r="A10" s="42" t="s">
        <v>61</v>
      </c>
      <c r="B10" s="43">
        <v>27</v>
      </c>
      <c r="C10" s="43">
        <v>0</v>
      </c>
      <c r="D10" s="43">
        <v>0</v>
      </c>
      <c r="E10" s="44">
        <v>27</v>
      </c>
      <c r="F10" s="71">
        <f t="shared" si="0"/>
        <v>1</v>
      </c>
      <c r="G10" s="45" t="str">
        <f t="shared" si="1"/>
        <v>Met</v>
      </c>
      <c r="H10" s="46">
        <v>1</v>
      </c>
      <c r="I10" s="146">
        <f t="shared" si="2"/>
        <v>0.99873960171414167</v>
      </c>
    </row>
    <row r="11" spans="1:9" x14ac:dyDescent="0.2">
      <c r="A11" s="42" t="s">
        <v>48</v>
      </c>
      <c r="B11" s="43">
        <v>102</v>
      </c>
      <c r="C11" s="43">
        <v>5</v>
      </c>
      <c r="D11" s="43">
        <v>0</v>
      </c>
      <c r="E11" s="44">
        <v>107</v>
      </c>
      <c r="F11" s="71">
        <f t="shared" si="0"/>
        <v>1</v>
      </c>
      <c r="G11" s="45" t="str">
        <f t="shared" si="1"/>
        <v>Met</v>
      </c>
      <c r="H11" s="46">
        <v>1</v>
      </c>
      <c r="I11" s="146">
        <f t="shared" si="2"/>
        <v>0.99873960171414167</v>
      </c>
    </row>
    <row r="12" spans="1:9" x14ac:dyDescent="0.2">
      <c r="A12" s="42" t="s">
        <v>49</v>
      </c>
      <c r="B12" s="43">
        <v>239</v>
      </c>
      <c r="C12" s="43">
        <v>0</v>
      </c>
      <c r="D12" s="43">
        <v>2</v>
      </c>
      <c r="E12" s="44">
        <v>241</v>
      </c>
      <c r="F12" s="71">
        <f t="shared" si="0"/>
        <v>0.99170124481327804</v>
      </c>
      <c r="G12" s="45" t="str">
        <f>IF(F12&gt;=H12,"Met", "Not Met")</f>
        <v>Not Met</v>
      </c>
      <c r="H12" s="46">
        <v>1</v>
      </c>
      <c r="I12" s="146">
        <f t="shared" si="2"/>
        <v>0.99873960171414167</v>
      </c>
    </row>
    <row r="13" spans="1:9" x14ac:dyDescent="0.2">
      <c r="A13" s="42" t="s">
        <v>50</v>
      </c>
      <c r="B13" s="43">
        <v>102</v>
      </c>
      <c r="C13" s="43">
        <v>0</v>
      </c>
      <c r="D13" s="43">
        <v>0</v>
      </c>
      <c r="E13" s="44">
        <v>102</v>
      </c>
      <c r="F13" s="71">
        <f t="shared" si="0"/>
        <v>1</v>
      </c>
      <c r="G13" s="45" t="str">
        <f t="shared" si="1"/>
        <v>Met</v>
      </c>
      <c r="H13" s="46">
        <v>1</v>
      </c>
      <c r="I13" s="146">
        <f t="shared" si="2"/>
        <v>0.99873960171414167</v>
      </c>
    </row>
    <row r="14" spans="1:9" x14ac:dyDescent="0.2">
      <c r="A14" s="42" t="s">
        <v>62</v>
      </c>
      <c r="B14" s="43">
        <v>85</v>
      </c>
      <c r="C14" s="43">
        <v>0</v>
      </c>
      <c r="D14" s="43">
        <v>0</v>
      </c>
      <c r="E14" s="44">
        <v>85</v>
      </c>
      <c r="F14" s="71">
        <f t="shared" si="0"/>
        <v>1</v>
      </c>
      <c r="G14" s="45" t="str">
        <f t="shared" si="1"/>
        <v>Met</v>
      </c>
      <c r="H14" s="46">
        <v>1</v>
      </c>
      <c r="I14" s="146">
        <f t="shared" si="2"/>
        <v>0.99873960171414167</v>
      </c>
    </row>
    <row r="15" spans="1:9" x14ac:dyDescent="0.2">
      <c r="A15" s="42" t="s">
        <v>155</v>
      </c>
      <c r="B15" s="43">
        <v>1</v>
      </c>
      <c r="C15" s="43">
        <v>0</v>
      </c>
      <c r="D15" s="43">
        <v>0</v>
      </c>
      <c r="E15" s="44">
        <v>1</v>
      </c>
      <c r="F15" s="71">
        <f t="shared" si="0"/>
        <v>1</v>
      </c>
      <c r="G15" s="45" t="str">
        <f t="shared" si="1"/>
        <v>Met</v>
      </c>
      <c r="H15" s="46">
        <v>1</v>
      </c>
      <c r="I15" s="146">
        <f t="shared" si="2"/>
        <v>0.99873960171414167</v>
      </c>
    </row>
    <row r="16" spans="1:9" x14ac:dyDescent="0.2">
      <c r="A16" s="42" t="s">
        <v>146</v>
      </c>
      <c r="B16" s="43">
        <v>219</v>
      </c>
      <c r="C16" s="43">
        <v>2</v>
      </c>
      <c r="D16" s="43">
        <v>0</v>
      </c>
      <c r="E16" s="43">
        <v>221</v>
      </c>
      <c r="F16" s="71">
        <f t="shared" si="0"/>
        <v>1</v>
      </c>
      <c r="G16" s="45" t="str">
        <f t="shared" si="1"/>
        <v>Met</v>
      </c>
      <c r="H16" s="46">
        <v>1</v>
      </c>
      <c r="I16" s="146">
        <f t="shared" si="2"/>
        <v>0.99873960171414167</v>
      </c>
    </row>
    <row r="17" spans="1:9" x14ac:dyDescent="0.2">
      <c r="A17" s="42" t="s">
        <v>52</v>
      </c>
      <c r="B17" s="43">
        <v>77</v>
      </c>
      <c r="C17" s="43">
        <v>0</v>
      </c>
      <c r="D17" s="43">
        <v>0</v>
      </c>
      <c r="E17" s="44">
        <v>77</v>
      </c>
      <c r="F17" s="71">
        <f t="shared" si="0"/>
        <v>1</v>
      </c>
      <c r="G17" s="45" t="str">
        <f t="shared" si="1"/>
        <v>Met</v>
      </c>
      <c r="H17" s="46">
        <v>1</v>
      </c>
      <c r="I17" s="146">
        <f t="shared" si="2"/>
        <v>0.99873960171414167</v>
      </c>
    </row>
    <row r="18" spans="1:9" x14ac:dyDescent="0.2">
      <c r="A18" s="42" t="s">
        <v>107</v>
      </c>
      <c r="B18" s="43">
        <v>184</v>
      </c>
      <c r="C18" s="43">
        <v>0</v>
      </c>
      <c r="D18" s="43">
        <v>0</v>
      </c>
      <c r="E18" s="44">
        <v>184</v>
      </c>
      <c r="F18" s="71">
        <f t="shared" si="0"/>
        <v>1</v>
      </c>
      <c r="G18" s="45" t="str">
        <f t="shared" si="1"/>
        <v>Met</v>
      </c>
      <c r="H18" s="46">
        <v>1</v>
      </c>
      <c r="I18" s="146">
        <f t="shared" si="2"/>
        <v>0.99873960171414167</v>
      </c>
    </row>
    <row r="19" spans="1:9" x14ac:dyDescent="0.2">
      <c r="A19" s="42" t="s">
        <v>53</v>
      </c>
      <c r="B19" s="43">
        <v>43</v>
      </c>
      <c r="C19" s="43">
        <v>0</v>
      </c>
      <c r="D19" s="43">
        <v>0</v>
      </c>
      <c r="E19" s="44">
        <v>43</v>
      </c>
      <c r="F19" s="71">
        <f t="shared" si="0"/>
        <v>1</v>
      </c>
      <c r="G19" s="45" t="str">
        <f t="shared" si="1"/>
        <v>Met</v>
      </c>
      <c r="H19" s="46">
        <v>1</v>
      </c>
      <c r="I19" s="146">
        <f t="shared" si="2"/>
        <v>0.99873960171414167</v>
      </c>
    </row>
    <row r="20" spans="1:9" x14ac:dyDescent="0.2">
      <c r="A20" s="42" t="s">
        <v>54</v>
      </c>
      <c r="B20" s="43">
        <v>74</v>
      </c>
      <c r="C20" s="43">
        <v>0</v>
      </c>
      <c r="D20" s="43">
        <v>0</v>
      </c>
      <c r="E20" s="44">
        <v>74</v>
      </c>
      <c r="F20" s="71">
        <f t="shared" si="0"/>
        <v>1</v>
      </c>
      <c r="G20" s="45" t="str">
        <f t="shared" si="1"/>
        <v>Met</v>
      </c>
      <c r="H20" s="46">
        <v>1</v>
      </c>
      <c r="I20" s="146">
        <f t="shared" si="2"/>
        <v>0.99873960171414167</v>
      </c>
    </row>
    <row r="21" spans="1:9" x14ac:dyDescent="0.2">
      <c r="A21" s="42" t="s">
        <v>64</v>
      </c>
      <c r="B21" s="43">
        <f>E21-D21-C21</f>
        <v>622</v>
      </c>
      <c r="C21" s="43">
        <v>4</v>
      </c>
      <c r="D21" s="43">
        <v>3</v>
      </c>
      <c r="E21" s="43">
        <v>629</v>
      </c>
      <c r="F21" s="71">
        <f t="shared" si="0"/>
        <v>0.99523052464228934</v>
      </c>
      <c r="G21" s="45" t="str">
        <f t="shared" si="1"/>
        <v>Not Met</v>
      </c>
      <c r="H21" s="46">
        <v>1</v>
      </c>
      <c r="I21" s="146">
        <f t="shared" si="2"/>
        <v>0.99873960171414167</v>
      </c>
    </row>
    <row r="22" spans="1:9" x14ac:dyDescent="0.2">
      <c r="A22" s="75" t="s">
        <v>154</v>
      </c>
      <c r="B22" s="43">
        <v>372</v>
      </c>
      <c r="C22" s="43">
        <v>1</v>
      </c>
      <c r="D22" s="43">
        <v>0</v>
      </c>
      <c r="E22" s="43">
        <v>373</v>
      </c>
      <c r="F22" s="71">
        <f t="shared" si="0"/>
        <v>1</v>
      </c>
      <c r="G22" s="45" t="str">
        <f t="shared" si="1"/>
        <v>Met</v>
      </c>
      <c r="H22" s="46">
        <v>1</v>
      </c>
      <c r="I22" s="146">
        <f t="shared" si="2"/>
        <v>0.99873960171414167</v>
      </c>
    </row>
    <row r="23" spans="1:9" x14ac:dyDescent="0.2">
      <c r="A23" s="42" t="s">
        <v>55</v>
      </c>
      <c r="B23" s="43">
        <v>145</v>
      </c>
      <c r="C23" s="43">
        <v>1</v>
      </c>
      <c r="D23" s="43">
        <v>0</v>
      </c>
      <c r="E23" s="43">
        <v>146</v>
      </c>
      <c r="F23" s="71">
        <f t="shared" si="0"/>
        <v>1</v>
      </c>
      <c r="G23" s="45" t="str">
        <f t="shared" si="1"/>
        <v>Met</v>
      </c>
      <c r="H23" s="46">
        <v>1</v>
      </c>
      <c r="I23" s="146">
        <f t="shared" si="2"/>
        <v>0.99873960171414167</v>
      </c>
    </row>
    <row r="24" spans="1:9" x14ac:dyDescent="0.2">
      <c r="A24" s="47" t="s">
        <v>57</v>
      </c>
      <c r="B24" s="48">
        <f>SUM(B5:B23)</f>
        <v>3948</v>
      </c>
      <c r="C24" s="48">
        <f>SUM(C5:C23)</f>
        <v>14</v>
      </c>
      <c r="D24" s="48">
        <f>SUM(D5:D23)</f>
        <v>5</v>
      </c>
      <c r="E24" s="48">
        <f>SUM(E5:E23)</f>
        <v>3967</v>
      </c>
      <c r="F24" s="71">
        <f t="shared" si="0"/>
        <v>0.99873960171414167</v>
      </c>
      <c r="G24" s="45" t="str">
        <f t="shared" si="1"/>
        <v>Not Met</v>
      </c>
      <c r="H24" s="46">
        <v>1</v>
      </c>
      <c r="I24" s="146">
        <f t="shared" si="2"/>
        <v>0.99873960171414167</v>
      </c>
    </row>
    <row r="25" spans="1:9" x14ac:dyDescent="0.2">
      <c r="A25" s="49" t="s">
        <v>147</v>
      </c>
      <c r="B25" s="50"/>
      <c r="C25" s="51" t="s">
        <v>100</v>
      </c>
      <c r="D25" s="51"/>
      <c r="F25" s="52"/>
      <c r="G25" s="53"/>
      <c r="H25" s="54"/>
      <c r="I25" s="55"/>
    </row>
    <row r="26" spans="1:9" x14ac:dyDescent="0.2">
      <c r="A26" s="49" t="s">
        <v>156</v>
      </c>
    </row>
    <row r="27" spans="1:9" x14ac:dyDescent="0.2">
      <c r="F27" s="37" t="s">
        <v>100</v>
      </c>
    </row>
  </sheetData>
  <mergeCells count="2">
    <mergeCell ref="A2:I2"/>
    <mergeCell ref="A1:I1"/>
  </mergeCells>
  <phoneticPr fontId="3" type="noConversion"/>
  <printOptions horizontalCentered="1"/>
  <pageMargins left="0.25" right="0.25" top="0.25" bottom="0.25" header="0" footer="0"/>
  <pageSetup scale="85" orientation="landscape" r:id="rId1"/>
  <headerFooter alignWithMargins="0"/>
  <webPublishItems count="1">
    <webPublishItem id="12770" divId="FFY05PublicReporting_12770" sourceType="sheet" destinationFile="C:\Documents and Settings\ridgwaya.DMR-B23\My Documents\SPP\SPP-APR Feb1 2007\Timely06.htm"/>
  </webPublishItem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G26"/>
  <sheetViews>
    <sheetView zoomScaleNormal="100" workbookViewId="0">
      <selection activeCell="B29" sqref="B29"/>
    </sheetView>
  </sheetViews>
  <sheetFormatPr defaultColWidth="45.42578125" defaultRowHeight="12.75" x14ac:dyDescent="0.2"/>
  <cols>
    <col min="1" max="1" width="43.85546875" style="56" customWidth="1"/>
    <col min="2" max="2" width="28.42578125" style="56" customWidth="1"/>
    <col min="3" max="3" width="19.42578125" style="56" customWidth="1"/>
    <col min="4" max="4" width="22.5703125" style="56" customWidth="1"/>
    <col min="5" max="5" width="10.42578125" style="56" customWidth="1"/>
    <col min="6" max="6" width="14.42578125" style="56" bestFit="1" customWidth="1"/>
    <col min="7" max="7" width="17.5703125" style="56" customWidth="1"/>
    <col min="8" max="16384" width="45.42578125" style="56"/>
  </cols>
  <sheetData>
    <row r="1" spans="1:7" x14ac:dyDescent="0.2">
      <c r="A1" s="156" t="s">
        <v>134</v>
      </c>
      <c r="B1" s="156"/>
      <c r="C1" s="156"/>
      <c r="D1" s="156"/>
      <c r="E1" s="156"/>
      <c r="F1" s="156"/>
      <c r="G1" s="156"/>
    </row>
    <row r="2" spans="1:7" x14ac:dyDescent="0.2">
      <c r="A2" s="157" t="s">
        <v>13</v>
      </c>
      <c r="B2" s="158"/>
      <c r="C2" s="158"/>
      <c r="D2" s="158"/>
      <c r="E2" s="158"/>
      <c r="F2" s="158"/>
      <c r="G2" s="159"/>
    </row>
    <row r="3" spans="1:7" s="59" customFormat="1" ht="51" x14ac:dyDescent="0.2">
      <c r="A3" s="57" t="s">
        <v>0</v>
      </c>
      <c r="B3" s="57" t="s">
        <v>60</v>
      </c>
      <c r="C3" s="57" t="s">
        <v>138</v>
      </c>
      <c r="D3" s="58" t="s">
        <v>41</v>
      </c>
      <c r="E3" s="58" t="s">
        <v>38</v>
      </c>
      <c r="F3" s="57" t="s">
        <v>137</v>
      </c>
      <c r="G3" s="57" t="s">
        <v>136</v>
      </c>
    </row>
    <row r="4" spans="1:7" ht="14.25" x14ac:dyDescent="0.2">
      <c r="A4" s="60" t="s">
        <v>44</v>
      </c>
      <c r="B4" s="61">
        <v>173</v>
      </c>
      <c r="C4" s="61">
        <v>173</v>
      </c>
      <c r="D4" s="62">
        <f t="shared" ref="D4:D23" si="0">B4/C4</f>
        <v>1</v>
      </c>
      <c r="E4" s="63" t="str">
        <f t="shared" ref="E4:E23" si="1">IF(D4&gt;=F4,"Met", "Not Met")</f>
        <v>Met</v>
      </c>
      <c r="F4" s="64">
        <v>0.95</v>
      </c>
      <c r="G4" s="65">
        <f t="shared" ref="G4:G23" si="2">+$D$23</f>
        <v>0.99899425287356325</v>
      </c>
    </row>
    <row r="5" spans="1:7" ht="14.25" x14ac:dyDescent="0.2">
      <c r="A5" s="60" t="s">
        <v>45</v>
      </c>
      <c r="B5" s="61">
        <v>70</v>
      </c>
      <c r="C5" s="61">
        <v>70</v>
      </c>
      <c r="D5" s="62">
        <f t="shared" si="0"/>
        <v>1</v>
      </c>
      <c r="E5" s="63" t="str">
        <f t="shared" si="1"/>
        <v>Met</v>
      </c>
      <c r="F5" s="64">
        <v>0.95</v>
      </c>
      <c r="G5" s="65">
        <f t="shared" si="2"/>
        <v>0.99899425287356325</v>
      </c>
    </row>
    <row r="6" spans="1:7" ht="14.25" x14ac:dyDescent="0.2">
      <c r="A6" s="60" t="s">
        <v>46</v>
      </c>
      <c r="B6" s="61">
        <v>790</v>
      </c>
      <c r="C6" s="61">
        <v>790</v>
      </c>
      <c r="D6" s="62">
        <f t="shared" si="0"/>
        <v>1</v>
      </c>
      <c r="E6" s="63" t="str">
        <f t="shared" si="1"/>
        <v>Met</v>
      </c>
      <c r="F6" s="64">
        <v>0.95</v>
      </c>
      <c r="G6" s="65">
        <f t="shared" si="2"/>
        <v>0.99899425287356325</v>
      </c>
    </row>
    <row r="7" spans="1:7" ht="14.25" x14ac:dyDescent="0.2">
      <c r="A7" s="60" t="s">
        <v>81</v>
      </c>
      <c r="B7" s="61">
        <v>1055</v>
      </c>
      <c r="C7" s="61">
        <v>1055</v>
      </c>
      <c r="D7" s="62">
        <f t="shared" si="0"/>
        <v>1</v>
      </c>
      <c r="E7" s="63" t="str">
        <f t="shared" si="1"/>
        <v>Met</v>
      </c>
      <c r="F7" s="64">
        <v>0.95</v>
      </c>
      <c r="G7" s="65">
        <f t="shared" si="2"/>
        <v>0.99899425287356325</v>
      </c>
    </row>
    <row r="8" spans="1:7" ht="14.25" x14ac:dyDescent="0.2">
      <c r="A8" s="60" t="s">
        <v>47</v>
      </c>
      <c r="B8" s="61">
        <v>446</v>
      </c>
      <c r="C8" s="61">
        <v>446</v>
      </c>
      <c r="D8" s="62">
        <f t="shared" si="0"/>
        <v>1</v>
      </c>
      <c r="E8" s="63" t="str">
        <f t="shared" si="1"/>
        <v>Met</v>
      </c>
      <c r="F8" s="64">
        <v>0.95</v>
      </c>
      <c r="G8" s="65">
        <f t="shared" si="2"/>
        <v>0.99899425287356325</v>
      </c>
    </row>
    <row r="9" spans="1:7" ht="14.25" x14ac:dyDescent="0.2">
      <c r="A9" s="60" t="s">
        <v>61</v>
      </c>
      <c r="B9" s="61">
        <v>49</v>
      </c>
      <c r="C9" s="61">
        <v>49</v>
      </c>
      <c r="D9" s="62">
        <f t="shared" si="0"/>
        <v>1</v>
      </c>
      <c r="E9" s="63" t="str">
        <f t="shared" si="1"/>
        <v>Met</v>
      </c>
      <c r="F9" s="64">
        <v>0.95</v>
      </c>
      <c r="G9" s="65">
        <f t="shared" si="2"/>
        <v>0.99899425287356325</v>
      </c>
    </row>
    <row r="10" spans="1:7" ht="14.25" x14ac:dyDescent="0.2">
      <c r="A10" s="60" t="s">
        <v>48</v>
      </c>
      <c r="B10" s="61">
        <v>253</v>
      </c>
      <c r="C10" s="61">
        <v>253</v>
      </c>
      <c r="D10" s="62">
        <f t="shared" si="0"/>
        <v>1</v>
      </c>
      <c r="E10" s="63" t="str">
        <f t="shared" si="1"/>
        <v>Met</v>
      </c>
      <c r="F10" s="64">
        <v>0.95</v>
      </c>
      <c r="G10" s="65">
        <f t="shared" si="2"/>
        <v>0.99899425287356325</v>
      </c>
    </row>
    <row r="11" spans="1:7" ht="14.25" x14ac:dyDescent="0.2">
      <c r="A11" s="60" t="s">
        <v>49</v>
      </c>
      <c r="B11" s="61">
        <v>477</v>
      </c>
      <c r="C11" s="61">
        <v>477</v>
      </c>
      <c r="D11" s="62">
        <f t="shared" si="0"/>
        <v>1</v>
      </c>
      <c r="E11" s="63" t="str">
        <f t="shared" si="1"/>
        <v>Met</v>
      </c>
      <c r="F11" s="64">
        <v>0.95</v>
      </c>
      <c r="G11" s="65">
        <f t="shared" si="2"/>
        <v>0.99899425287356325</v>
      </c>
    </row>
    <row r="12" spans="1:7" ht="14.25" x14ac:dyDescent="0.2">
      <c r="A12" s="60" t="s">
        <v>50</v>
      </c>
      <c r="B12" s="61">
        <v>161</v>
      </c>
      <c r="C12" s="61">
        <v>161</v>
      </c>
      <c r="D12" s="62">
        <f t="shared" si="0"/>
        <v>1</v>
      </c>
      <c r="E12" s="63" t="str">
        <f t="shared" si="1"/>
        <v>Met</v>
      </c>
      <c r="F12" s="64">
        <v>0.95</v>
      </c>
      <c r="G12" s="65">
        <f t="shared" si="2"/>
        <v>0.99899425287356325</v>
      </c>
    </row>
    <row r="13" spans="1:7" ht="14.25" x14ac:dyDescent="0.2">
      <c r="A13" s="60" t="s">
        <v>51</v>
      </c>
      <c r="B13" s="61">
        <v>19</v>
      </c>
      <c r="C13" s="61">
        <v>19</v>
      </c>
      <c r="D13" s="62">
        <f t="shared" si="0"/>
        <v>1</v>
      </c>
      <c r="E13" s="63" t="str">
        <f t="shared" si="1"/>
        <v>Met</v>
      </c>
      <c r="F13" s="64">
        <v>0.95</v>
      </c>
      <c r="G13" s="65">
        <f t="shared" si="2"/>
        <v>0.99899425287356325</v>
      </c>
    </row>
    <row r="14" spans="1:7" ht="14.25" x14ac:dyDescent="0.2">
      <c r="A14" s="60" t="s">
        <v>62</v>
      </c>
      <c r="B14" s="61">
        <v>170</v>
      </c>
      <c r="C14" s="61">
        <v>170</v>
      </c>
      <c r="D14" s="62">
        <f t="shared" si="0"/>
        <v>1</v>
      </c>
      <c r="E14" s="63" t="str">
        <f t="shared" si="1"/>
        <v>Met</v>
      </c>
      <c r="F14" s="64">
        <v>0.95</v>
      </c>
      <c r="G14" s="65">
        <f t="shared" si="2"/>
        <v>0.99899425287356325</v>
      </c>
    </row>
    <row r="15" spans="1:7" ht="14.25" x14ac:dyDescent="0.2">
      <c r="A15" s="60" t="s">
        <v>146</v>
      </c>
      <c r="B15" s="61">
        <v>389</v>
      </c>
      <c r="C15" s="61">
        <v>390</v>
      </c>
      <c r="D15" s="62">
        <f t="shared" si="0"/>
        <v>0.99743589743589745</v>
      </c>
      <c r="E15" s="63" t="str">
        <f t="shared" si="1"/>
        <v>Met</v>
      </c>
      <c r="F15" s="64">
        <v>0.95</v>
      </c>
      <c r="G15" s="65">
        <f t="shared" si="2"/>
        <v>0.99899425287356325</v>
      </c>
    </row>
    <row r="16" spans="1:7" ht="14.25" x14ac:dyDescent="0.2">
      <c r="A16" s="60" t="s">
        <v>52</v>
      </c>
      <c r="B16" s="61">
        <v>206</v>
      </c>
      <c r="C16" s="61">
        <v>206</v>
      </c>
      <c r="D16" s="62">
        <f t="shared" si="0"/>
        <v>1</v>
      </c>
      <c r="E16" s="63" t="str">
        <f t="shared" si="1"/>
        <v>Met</v>
      </c>
      <c r="F16" s="64">
        <v>0.95</v>
      </c>
      <c r="G16" s="65">
        <f t="shared" si="2"/>
        <v>0.99899425287356325</v>
      </c>
    </row>
    <row r="17" spans="1:7" ht="14.25" x14ac:dyDescent="0.2">
      <c r="A17" s="60" t="s">
        <v>107</v>
      </c>
      <c r="B17" s="61">
        <v>293</v>
      </c>
      <c r="C17" s="61">
        <v>293</v>
      </c>
      <c r="D17" s="62">
        <f t="shared" si="0"/>
        <v>1</v>
      </c>
      <c r="E17" s="63" t="str">
        <f t="shared" si="1"/>
        <v>Met</v>
      </c>
      <c r="F17" s="64">
        <v>0.95</v>
      </c>
      <c r="G17" s="65">
        <f t="shared" si="2"/>
        <v>0.99899425287356325</v>
      </c>
    </row>
    <row r="18" spans="1:7" ht="14.25" x14ac:dyDescent="0.2">
      <c r="A18" s="60" t="s">
        <v>53</v>
      </c>
      <c r="B18" s="61">
        <v>71</v>
      </c>
      <c r="C18" s="61">
        <v>71</v>
      </c>
      <c r="D18" s="62">
        <f t="shared" si="0"/>
        <v>1</v>
      </c>
      <c r="E18" s="63" t="str">
        <f t="shared" si="1"/>
        <v>Met</v>
      </c>
      <c r="F18" s="64">
        <v>0.95</v>
      </c>
      <c r="G18" s="65">
        <f t="shared" si="2"/>
        <v>0.99899425287356325</v>
      </c>
    </row>
    <row r="19" spans="1:7" ht="14.25" x14ac:dyDescent="0.2">
      <c r="A19" s="60" t="s">
        <v>54</v>
      </c>
      <c r="B19" s="61">
        <v>151</v>
      </c>
      <c r="C19" s="61">
        <v>151</v>
      </c>
      <c r="D19" s="62">
        <f t="shared" si="0"/>
        <v>1</v>
      </c>
      <c r="E19" s="63" t="str">
        <f t="shared" si="1"/>
        <v>Met</v>
      </c>
      <c r="F19" s="64">
        <v>0.95</v>
      </c>
      <c r="G19" s="65">
        <f t="shared" si="2"/>
        <v>0.99899425287356325</v>
      </c>
    </row>
    <row r="20" spans="1:7" x14ac:dyDescent="0.2">
      <c r="A20" s="60" t="s">
        <v>64</v>
      </c>
      <c r="B20" s="66">
        <v>1193</v>
      </c>
      <c r="C20" s="66">
        <v>1193</v>
      </c>
      <c r="D20" s="62">
        <f t="shared" si="0"/>
        <v>1</v>
      </c>
      <c r="E20" s="63" t="str">
        <f t="shared" si="1"/>
        <v>Met</v>
      </c>
      <c r="F20" s="64">
        <v>0.95</v>
      </c>
      <c r="G20" s="65">
        <f t="shared" si="2"/>
        <v>0.99899425287356325</v>
      </c>
    </row>
    <row r="21" spans="1:7" ht="14.25" x14ac:dyDescent="0.2">
      <c r="A21" s="75" t="s">
        <v>154</v>
      </c>
      <c r="B21" s="61">
        <v>711</v>
      </c>
      <c r="C21" s="61">
        <v>717</v>
      </c>
      <c r="D21" s="62">
        <f t="shared" si="0"/>
        <v>0.99163179916317989</v>
      </c>
      <c r="E21" s="63" t="str">
        <f t="shared" si="1"/>
        <v>Met</v>
      </c>
      <c r="F21" s="64">
        <v>0.95</v>
      </c>
      <c r="G21" s="65">
        <f t="shared" si="2"/>
        <v>0.99899425287356325</v>
      </c>
    </row>
    <row r="22" spans="1:7" ht="14.25" x14ac:dyDescent="0.2">
      <c r="A22" s="60" t="s">
        <v>55</v>
      </c>
      <c r="B22" s="61">
        <v>276</v>
      </c>
      <c r="C22" s="61">
        <v>276</v>
      </c>
      <c r="D22" s="62">
        <f t="shared" si="0"/>
        <v>1</v>
      </c>
      <c r="E22" s="63" t="str">
        <f t="shared" si="1"/>
        <v>Met</v>
      </c>
      <c r="F22" s="64">
        <v>0.95</v>
      </c>
      <c r="G22" s="65">
        <f t="shared" si="2"/>
        <v>0.99899425287356325</v>
      </c>
    </row>
    <row r="23" spans="1:7" ht="14.25" x14ac:dyDescent="0.2">
      <c r="A23" s="67" t="s">
        <v>57</v>
      </c>
      <c r="B23" s="61">
        <f>SUM(B4:B22)</f>
        <v>6953</v>
      </c>
      <c r="C23" s="150">
        <f>SUM(C4:C22)</f>
        <v>6960</v>
      </c>
      <c r="D23" s="70">
        <f t="shared" si="0"/>
        <v>0.99899425287356325</v>
      </c>
      <c r="E23" s="63" t="str">
        <f t="shared" si="1"/>
        <v>Met</v>
      </c>
      <c r="F23" s="64">
        <v>0.95</v>
      </c>
      <c r="G23" s="65">
        <f t="shared" si="2"/>
        <v>0.99899425287356325</v>
      </c>
    </row>
    <row r="24" spans="1:7" x14ac:dyDescent="0.2">
      <c r="A24" s="69" t="s">
        <v>100</v>
      </c>
    </row>
    <row r="26" spans="1:7" x14ac:dyDescent="0.2">
      <c r="C26" s="132"/>
    </row>
  </sheetData>
  <sortState xmlns:xlrd2="http://schemas.microsoft.com/office/spreadsheetml/2017/richdata2" ref="A1:G23">
    <sortCondition ref="A5:A33"/>
  </sortState>
  <mergeCells count="2">
    <mergeCell ref="A1:G1"/>
    <mergeCell ref="A2:G2"/>
  </mergeCells>
  <phoneticPr fontId="3" type="noConversion"/>
  <printOptions horizontalCentered="1"/>
  <pageMargins left="0.25" right="0.25" top="0.25" bottom="0.25" header="0" footer="0"/>
  <pageSetup scale="87" orientation="landscape" r:id="rId1"/>
  <headerFooter alignWithMargins="0"/>
  <webPublishItems count="1">
    <webPublishItem id="9859" divId="FFY05-Public Reporting_9859" sourceType="sheet" destinationFile="C:\Documents and Settings\ridgwaya.DMR-B23\My Documents\SPP\SPP-APR Feb1 2007\Public Reporting\settings06.htm"/>
  </webPublishItem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I29"/>
  <sheetViews>
    <sheetView zoomScaleNormal="100" workbookViewId="0">
      <pane xSplit="1" ySplit="2" topLeftCell="B3" activePane="bottomRight" state="frozen"/>
      <selection activeCell="D33" sqref="D33"/>
      <selection pane="topRight" activeCell="D33" sqref="D33"/>
      <selection pane="bottomLeft" activeCell="D33" sqref="D33"/>
      <selection pane="bottomRight" activeCell="B6" sqref="B6:F6"/>
    </sheetView>
  </sheetViews>
  <sheetFormatPr defaultColWidth="9.42578125" defaultRowHeight="14.25" x14ac:dyDescent="0.2"/>
  <cols>
    <col min="1" max="1" width="43.85546875" style="85" customWidth="1"/>
    <col min="2" max="2" width="32" style="72" customWidth="1"/>
    <col min="3" max="3" width="14.42578125" style="72" customWidth="1"/>
    <col min="4" max="4" width="11.5703125" style="72" customWidth="1"/>
    <col min="5" max="5" width="28.42578125" style="72" customWidth="1"/>
    <col min="6" max="6" width="15.42578125" style="72" customWidth="1"/>
    <col min="7" max="7" width="13.5703125" style="72" customWidth="1"/>
    <col min="8" max="8" width="15.42578125" style="72" customWidth="1"/>
    <col min="9" max="16384" width="9.42578125" style="72"/>
  </cols>
  <sheetData>
    <row r="1" spans="1:9" ht="15.75" x14ac:dyDescent="0.2">
      <c r="A1" s="160" t="s">
        <v>134</v>
      </c>
      <c r="B1" s="161"/>
      <c r="C1" s="161"/>
      <c r="D1" s="161"/>
      <c r="E1" s="161"/>
      <c r="F1" s="161"/>
      <c r="G1" s="161"/>
      <c r="H1" s="162"/>
      <c r="I1" s="72">
        <v>1</v>
      </c>
    </row>
    <row r="2" spans="1:9" ht="15.75" x14ac:dyDescent="0.2">
      <c r="A2" s="163" t="s">
        <v>20</v>
      </c>
      <c r="B2" s="163"/>
      <c r="C2" s="163"/>
      <c r="D2" s="163"/>
      <c r="E2" s="163"/>
      <c r="F2" s="163"/>
      <c r="G2" s="163"/>
      <c r="H2" s="163"/>
    </row>
    <row r="3" spans="1:9" s="74" customFormat="1" ht="63.75" x14ac:dyDescent="0.2">
      <c r="A3" s="73" t="s">
        <v>0</v>
      </c>
      <c r="B3" s="73" t="s">
        <v>43</v>
      </c>
      <c r="C3" s="73" t="s">
        <v>139</v>
      </c>
      <c r="D3" s="73" t="s">
        <v>58</v>
      </c>
      <c r="E3" s="73" t="s">
        <v>42</v>
      </c>
      <c r="F3" s="73" t="s">
        <v>139</v>
      </c>
      <c r="G3" s="73" t="s">
        <v>58</v>
      </c>
      <c r="H3" s="73" t="s">
        <v>71</v>
      </c>
    </row>
    <row r="4" spans="1:9" ht="12.75" x14ac:dyDescent="0.2">
      <c r="A4" s="75" t="s">
        <v>44</v>
      </c>
      <c r="B4" s="76">
        <v>0.78400000000000003</v>
      </c>
      <c r="C4" s="76">
        <v>0.74</v>
      </c>
      <c r="D4" s="76" t="str">
        <f t="shared" ref="D4:D24" si="0">IF(B4&gt;=C4,"Met", "Not Met")</f>
        <v>Met</v>
      </c>
      <c r="E4" s="77">
        <v>0.51500000000000001</v>
      </c>
      <c r="F4" s="78">
        <v>0.61</v>
      </c>
      <c r="G4" s="78" t="str">
        <f t="shared" ref="G4:G24" si="1">IF(E4&gt;=F4,"Met", "Not Met")</f>
        <v>Not Met</v>
      </c>
      <c r="H4" s="79">
        <v>171</v>
      </c>
    </row>
    <row r="5" spans="1:9" ht="12.75" x14ac:dyDescent="0.2">
      <c r="A5" s="75" t="s">
        <v>45</v>
      </c>
      <c r="B5" s="76">
        <v>0.5</v>
      </c>
      <c r="C5" s="76">
        <v>0.74</v>
      </c>
      <c r="D5" s="76" t="str">
        <f t="shared" si="0"/>
        <v>Not Met</v>
      </c>
      <c r="E5" s="139">
        <v>0.91700000000000004</v>
      </c>
      <c r="F5" s="78">
        <v>0.61</v>
      </c>
      <c r="G5" s="78" t="str">
        <f t="shared" si="1"/>
        <v>Met</v>
      </c>
      <c r="H5" s="79">
        <v>12</v>
      </c>
    </row>
    <row r="6" spans="1:9" ht="12.75" x14ac:dyDescent="0.2">
      <c r="A6" s="75" t="s">
        <v>46</v>
      </c>
      <c r="B6" s="76">
        <v>0.66700000000000004</v>
      </c>
      <c r="C6" s="76">
        <v>0.74</v>
      </c>
      <c r="D6" s="76" t="str">
        <f t="shared" si="0"/>
        <v>Not Met</v>
      </c>
      <c r="E6" s="77">
        <v>0.59299999999999997</v>
      </c>
      <c r="F6" s="78">
        <v>0.61</v>
      </c>
      <c r="G6" s="78" t="str">
        <f t="shared" si="1"/>
        <v>Not Met</v>
      </c>
      <c r="H6" s="79">
        <v>540</v>
      </c>
    </row>
    <row r="7" spans="1:9" ht="12.75" x14ac:dyDescent="0.2">
      <c r="A7" s="75" t="s">
        <v>81</v>
      </c>
      <c r="B7" s="76">
        <v>0.752</v>
      </c>
      <c r="C7" s="76">
        <v>0.74</v>
      </c>
      <c r="D7" s="76" t="str">
        <f t="shared" si="0"/>
        <v>Met</v>
      </c>
      <c r="E7" s="77">
        <v>0.56999999999999995</v>
      </c>
      <c r="F7" s="78">
        <v>0.61</v>
      </c>
      <c r="G7" s="78" t="str">
        <f t="shared" si="1"/>
        <v>Not Met</v>
      </c>
      <c r="H7" s="79">
        <v>535</v>
      </c>
    </row>
    <row r="8" spans="1:9" ht="12.75" x14ac:dyDescent="0.2">
      <c r="A8" s="75" t="s">
        <v>47</v>
      </c>
      <c r="B8" s="76">
        <v>0.84699999999999998</v>
      </c>
      <c r="C8" s="76">
        <v>0.74</v>
      </c>
      <c r="D8" s="76" t="str">
        <f t="shared" si="0"/>
        <v>Met</v>
      </c>
      <c r="E8" s="77">
        <v>0.61</v>
      </c>
      <c r="F8" s="78">
        <v>0.61</v>
      </c>
      <c r="G8" s="78" t="str">
        <f t="shared" si="1"/>
        <v>Met</v>
      </c>
      <c r="H8" s="79">
        <v>269</v>
      </c>
    </row>
    <row r="9" spans="1:9" ht="12.75" x14ac:dyDescent="0.2">
      <c r="A9" s="75" t="s">
        <v>61</v>
      </c>
      <c r="B9" s="76">
        <v>0.75</v>
      </c>
      <c r="C9" s="76">
        <v>0.74</v>
      </c>
      <c r="D9" s="76" t="str">
        <f t="shared" si="0"/>
        <v>Met</v>
      </c>
      <c r="E9" s="77">
        <v>0.65400000000000003</v>
      </c>
      <c r="F9" s="78">
        <v>0.61</v>
      </c>
      <c r="G9" s="78" t="str">
        <f t="shared" si="1"/>
        <v>Met</v>
      </c>
      <c r="H9" s="79">
        <v>26</v>
      </c>
    </row>
    <row r="10" spans="1:9" ht="12.75" x14ac:dyDescent="0.2">
      <c r="A10" s="75" t="s">
        <v>48</v>
      </c>
      <c r="B10" s="76">
        <v>0.74299999999999999</v>
      </c>
      <c r="C10" s="76">
        <v>0.74</v>
      </c>
      <c r="D10" s="76" t="str">
        <f t="shared" si="0"/>
        <v>Met</v>
      </c>
      <c r="E10" s="77">
        <v>0.65900000000000003</v>
      </c>
      <c r="F10" s="78">
        <v>0.61</v>
      </c>
      <c r="G10" s="78" t="str">
        <f t="shared" si="1"/>
        <v>Met</v>
      </c>
      <c r="H10" s="79">
        <v>170</v>
      </c>
    </row>
    <row r="11" spans="1:9" ht="12.75" x14ac:dyDescent="0.2">
      <c r="A11" s="75" t="s">
        <v>49</v>
      </c>
      <c r="B11" s="76">
        <v>0.60399999999999998</v>
      </c>
      <c r="C11" s="76">
        <v>0.74</v>
      </c>
      <c r="D11" s="76" t="str">
        <f t="shared" si="0"/>
        <v>Not Met</v>
      </c>
      <c r="E11" s="77">
        <v>0.47899999999999998</v>
      </c>
      <c r="F11" s="78">
        <v>0.61</v>
      </c>
      <c r="G11" s="78" t="str">
        <f t="shared" si="1"/>
        <v>Not Met</v>
      </c>
      <c r="H11" s="79">
        <v>337</v>
      </c>
    </row>
    <row r="12" spans="1:9" ht="12.75" x14ac:dyDescent="0.2">
      <c r="A12" s="75" t="s">
        <v>50</v>
      </c>
      <c r="B12" s="76">
        <v>0.83599999999999997</v>
      </c>
      <c r="C12" s="76">
        <v>0.74</v>
      </c>
      <c r="D12" s="76" t="str">
        <f t="shared" si="0"/>
        <v>Met</v>
      </c>
      <c r="E12" s="77">
        <v>0.61599999999999999</v>
      </c>
      <c r="F12" s="78">
        <v>0.61</v>
      </c>
      <c r="G12" s="78" t="str">
        <f t="shared" si="1"/>
        <v>Met</v>
      </c>
      <c r="H12" s="79">
        <v>86</v>
      </c>
    </row>
    <row r="13" spans="1:9" ht="12.75" x14ac:dyDescent="0.2">
      <c r="A13" s="75" t="s">
        <v>51</v>
      </c>
      <c r="B13" s="76">
        <v>1</v>
      </c>
      <c r="C13" s="76">
        <v>0.74</v>
      </c>
      <c r="D13" s="76" t="str">
        <f t="shared" si="0"/>
        <v>Met</v>
      </c>
      <c r="E13" s="77">
        <v>1</v>
      </c>
      <c r="F13" s="78">
        <v>0.61</v>
      </c>
      <c r="G13" s="78" t="str">
        <f t="shared" si="1"/>
        <v>Met</v>
      </c>
      <c r="H13" s="79">
        <v>4</v>
      </c>
    </row>
    <row r="14" spans="1:9" ht="12.75" x14ac:dyDescent="0.2">
      <c r="A14" s="75" t="s">
        <v>62</v>
      </c>
      <c r="B14" s="76">
        <v>0.75900000000000001</v>
      </c>
      <c r="C14" s="76">
        <v>0.74</v>
      </c>
      <c r="D14" s="76" t="str">
        <f t="shared" si="0"/>
        <v>Met</v>
      </c>
      <c r="E14" s="77">
        <v>0.63400000000000001</v>
      </c>
      <c r="F14" s="78">
        <v>0.61</v>
      </c>
      <c r="G14" s="78" t="str">
        <f t="shared" si="1"/>
        <v>Met</v>
      </c>
      <c r="H14" s="79">
        <v>131</v>
      </c>
    </row>
    <row r="15" spans="1:9" ht="12.75" x14ac:dyDescent="0.2">
      <c r="A15" s="75" t="s">
        <v>63</v>
      </c>
      <c r="B15" s="76">
        <v>1</v>
      </c>
      <c r="C15" s="76">
        <v>0.74</v>
      </c>
      <c r="D15" s="76" t="str">
        <f t="shared" si="0"/>
        <v>Met</v>
      </c>
      <c r="E15" s="77">
        <v>0.66700000000000004</v>
      </c>
      <c r="F15" s="78">
        <v>0.61</v>
      </c>
      <c r="G15" s="78" t="str">
        <f t="shared" si="1"/>
        <v>Met</v>
      </c>
      <c r="H15" s="79">
        <v>3</v>
      </c>
    </row>
    <row r="16" spans="1:9" ht="12.75" x14ac:dyDescent="0.2">
      <c r="A16" s="75" t="s">
        <v>146</v>
      </c>
      <c r="B16" s="76">
        <v>0.86299999999999999</v>
      </c>
      <c r="C16" s="76">
        <v>0.74</v>
      </c>
      <c r="D16" s="76" t="str">
        <f t="shared" si="0"/>
        <v>Met</v>
      </c>
      <c r="E16" s="77">
        <v>0.66900000000000004</v>
      </c>
      <c r="F16" s="78">
        <v>0.61</v>
      </c>
      <c r="G16" s="78" t="str">
        <f t="shared" si="1"/>
        <v>Met</v>
      </c>
      <c r="H16" s="79">
        <v>299</v>
      </c>
    </row>
    <row r="17" spans="1:8" ht="12.75" x14ac:dyDescent="0.2">
      <c r="A17" s="75" t="s">
        <v>52</v>
      </c>
      <c r="B17" s="76">
        <v>0.6</v>
      </c>
      <c r="C17" s="76">
        <v>0.74</v>
      </c>
      <c r="D17" s="76" t="str">
        <f t="shared" si="0"/>
        <v>Not Met</v>
      </c>
      <c r="E17" s="77">
        <v>0.41299999999999998</v>
      </c>
      <c r="F17" s="78">
        <v>0.61</v>
      </c>
      <c r="G17" s="78" t="str">
        <f t="shared" si="1"/>
        <v>Not Met</v>
      </c>
      <c r="H17" s="79">
        <v>121</v>
      </c>
    </row>
    <row r="18" spans="1:8" ht="12.75" x14ac:dyDescent="0.2">
      <c r="A18" s="75" t="s">
        <v>107</v>
      </c>
      <c r="B18" s="76">
        <v>1</v>
      </c>
      <c r="C18" s="76">
        <v>0.74</v>
      </c>
      <c r="D18" s="76" t="str">
        <f t="shared" si="0"/>
        <v>Met</v>
      </c>
      <c r="E18" s="77">
        <v>0.33300000000000002</v>
      </c>
      <c r="F18" s="78">
        <v>0.61</v>
      </c>
      <c r="G18" s="78" t="str">
        <f t="shared" si="1"/>
        <v>Not Met</v>
      </c>
      <c r="H18" s="79">
        <v>3</v>
      </c>
    </row>
    <row r="19" spans="1:8" ht="12.75" x14ac:dyDescent="0.2">
      <c r="A19" s="75" t="s">
        <v>53</v>
      </c>
      <c r="B19" s="76">
        <v>0.88900000000000001</v>
      </c>
      <c r="C19" s="76">
        <v>0.74</v>
      </c>
      <c r="D19" s="76" t="str">
        <f>IF(B19&gt;=C19,"Met", "Not Met")</f>
        <v>Met</v>
      </c>
      <c r="E19" s="77">
        <v>0.77500000000000002</v>
      </c>
      <c r="F19" s="78">
        <v>0.61</v>
      </c>
      <c r="G19" s="78" t="str">
        <f t="shared" si="1"/>
        <v>Met</v>
      </c>
      <c r="H19" s="79">
        <v>40</v>
      </c>
    </row>
    <row r="20" spans="1:8" ht="12.75" x14ac:dyDescent="0.2">
      <c r="A20" s="75" t="s">
        <v>54</v>
      </c>
      <c r="B20" s="76">
        <v>0.70199999999999996</v>
      </c>
      <c r="C20" s="76">
        <v>0.74</v>
      </c>
      <c r="D20" s="76" t="str">
        <f>IF(B20&gt;=C20,"Met", "Not Met")</f>
        <v>Not Met</v>
      </c>
      <c r="E20" s="77">
        <v>0.57099999999999995</v>
      </c>
      <c r="F20" s="78">
        <v>0.61</v>
      </c>
      <c r="G20" s="78" t="str">
        <f t="shared" si="1"/>
        <v>Not Met</v>
      </c>
      <c r="H20" s="79">
        <v>63</v>
      </c>
    </row>
    <row r="21" spans="1:8" ht="12.75" x14ac:dyDescent="0.2">
      <c r="A21" s="75" t="s">
        <v>64</v>
      </c>
      <c r="B21" s="76">
        <v>0.80600000000000005</v>
      </c>
      <c r="C21" s="76">
        <v>0.74</v>
      </c>
      <c r="D21" s="76" t="str">
        <f t="shared" si="0"/>
        <v>Met</v>
      </c>
      <c r="E21" s="77">
        <v>0.51700000000000002</v>
      </c>
      <c r="F21" s="78">
        <v>0.61</v>
      </c>
      <c r="G21" s="78" t="str">
        <f t="shared" si="1"/>
        <v>Not Met</v>
      </c>
      <c r="H21" s="79">
        <v>784</v>
      </c>
    </row>
    <row r="22" spans="1:8" ht="12.75" x14ac:dyDescent="0.2">
      <c r="A22" s="75" t="s">
        <v>154</v>
      </c>
      <c r="B22" s="76">
        <v>0.56100000000000005</v>
      </c>
      <c r="C22" s="76">
        <v>0.74</v>
      </c>
      <c r="D22" s="76" t="str">
        <f t="shared" si="0"/>
        <v>Not Met</v>
      </c>
      <c r="E22" s="139">
        <v>0.59699999999999998</v>
      </c>
      <c r="F22" s="78">
        <v>0.61</v>
      </c>
      <c r="G22" s="78" t="str">
        <f t="shared" si="1"/>
        <v>Not Met</v>
      </c>
      <c r="H22" s="79">
        <v>273</v>
      </c>
    </row>
    <row r="23" spans="1:8" ht="12.75" x14ac:dyDescent="0.2">
      <c r="A23" s="75" t="s">
        <v>55</v>
      </c>
      <c r="B23" s="76">
        <v>0.77300000000000002</v>
      </c>
      <c r="C23" s="76">
        <v>0.74</v>
      </c>
      <c r="D23" s="76" t="str">
        <f t="shared" si="0"/>
        <v>Met</v>
      </c>
      <c r="E23" s="77">
        <v>0.61899999999999999</v>
      </c>
      <c r="F23" s="78">
        <v>0.61</v>
      </c>
      <c r="G23" s="78" t="str">
        <f t="shared" si="1"/>
        <v>Met</v>
      </c>
      <c r="H23" s="79">
        <v>176</v>
      </c>
    </row>
    <row r="24" spans="1:8" ht="12.75" x14ac:dyDescent="0.2">
      <c r="A24" s="80" t="s">
        <v>57</v>
      </c>
      <c r="B24" s="76">
        <v>0.74299999999999999</v>
      </c>
      <c r="C24" s="76">
        <v>0.74</v>
      </c>
      <c r="D24" s="76" t="str">
        <f t="shared" si="0"/>
        <v>Met</v>
      </c>
      <c r="E24" s="81">
        <v>0.57299999999999995</v>
      </c>
      <c r="F24" s="78">
        <v>0.61</v>
      </c>
      <c r="G24" s="78" t="str">
        <f t="shared" si="1"/>
        <v>Not Met</v>
      </c>
      <c r="H24" s="82">
        <f>SUM(H4:H23)</f>
        <v>4043</v>
      </c>
    </row>
    <row r="25" spans="1:8" ht="12.75" x14ac:dyDescent="0.2">
      <c r="A25" s="83"/>
    </row>
    <row r="26" spans="1:8" ht="12.75" x14ac:dyDescent="0.2">
      <c r="A26" s="84"/>
    </row>
    <row r="28" spans="1:8" x14ac:dyDescent="0.2">
      <c r="E28" s="86" t="s">
        <v>100</v>
      </c>
    </row>
    <row r="29" spans="1:8" x14ac:dyDescent="0.2">
      <c r="B29" s="145"/>
    </row>
  </sheetData>
  <autoFilter ref="G1:G26" xr:uid="{00000000-0001-0000-0500-000000000000}"/>
  <sortState xmlns:xlrd2="http://schemas.microsoft.com/office/spreadsheetml/2017/richdata2" ref="A5:IS34">
    <sortCondition ref="A4:A34"/>
  </sortState>
  <mergeCells count="2">
    <mergeCell ref="A1:H1"/>
    <mergeCell ref="A2:H2"/>
  </mergeCells>
  <phoneticPr fontId="3" type="noConversion"/>
  <printOptions horizontalCentered="1"/>
  <pageMargins left="0.25" right="0.25" top="0.25" bottom="0.25" header="0" footer="0"/>
  <pageSetup scale="71" orientation="landscape" r:id="rId1"/>
  <headerFooter alignWithMargins="0"/>
  <webPublishItems count="1">
    <webPublishItem id="13524" divId="FFY05PublicReporting_13524" sourceType="sheet" destinationFile="C:\Documents and Settings\ridgwaya.DMR-B23\My Documents\SPP\SPP-APR Feb1 2008\Publlic Reporting\3a-ChildOutcomes07.htm"/>
  </webPublishItem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H29"/>
  <sheetViews>
    <sheetView zoomScaleNormal="100" zoomScaleSheetLayoutView="100" workbookViewId="0">
      <selection activeCell="C36" sqref="C36"/>
    </sheetView>
  </sheetViews>
  <sheetFormatPr defaultColWidth="45.42578125" defaultRowHeight="12.75" x14ac:dyDescent="0.2"/>
  <cols>
    <col min="1" max="1" width="43.85546875" style="72" customWidth="1"/>
    <col min="2" max="2" width="29.42578125" style="72" customWidth="1"/>
    <col min="3" max="3" width="14.42578125" style="72" customWidth="1"/>
    <col min="4" max="4" width="11.5703125" style="72" customWidth="1"/>
    <col min="5" max="5" width="30.5703125" style="72" customWidth="1"/>
    <col min="6" max="6" width="15.42578125" style="72" customWidth="1"/>
    <col min="7" max="7" width="13.5703125" style="72" customWidth="1"/>
    <col min="8" max="8" width="15.42578125" style="72" customWidth="1"/>
    <col min="9" max="16384" width="45.42578125" style="72"/>
  </cols>
  <sheetData>
    <row r="1" spans="1:8" s="87" customFormat="1" x14ac:dyDescent="0.2">
      <c r="A1" s="164" t="s">
        <v>134</v>
      </c>
      <c r="B1" s="164"/>
      <c r="C1" s="164"/>
      <c r="D1" s="164"/>
      <c r="E1" s="164"/>
      <c r="F1" s="164"/>
      <c r="G1" s="164"/>
      <c r="H1" s="164"/>
    </row>
    <row r="2" spans="1:8" x14ac:dyDescent="0.2">
      <c r="A2" s="165" t="s">
        <v>59</v>
      </c>
      <c r="B2" s="166"/>
      <c r="C2" s="166"/>
      <c r="D2" s="166"/>
      <c r="E2" s="166"/>
      <c r="F2" s="166"/>
      <c r="G2" s="166"/>
      <c r="H2" s="167"/>
    </row>
    <row r="4" spans="1:8" s="74" customFormat="1" ht="63.75" x14ac:dyDescent="0.2">
      <c r="A4" s="73" t="s">
        <v>0</v>
      </c>
      <c r="B4" s="73" t="s">
        <v>43</v>
      </c>
      <c r="C4" s="73" t="s">
        <v>139</v>
      </c>
      <c r="D4" s="73" t="s">
        <v>58</v>
      </c>
      <c r="E4" s="73" t="s">
        <v>42</v>
      </c>
      <c r="F4" s="73" t="s">
        <v>139</v>
      </c>
      <c r="G4" s="73" t="s">
        <v>58</v>
      </c>
      <c r="H4" s="73" t="s">
        <v>71</v>
      </c>
    </row>
    <row r="5" spans="1:8" s="89" customFormat="1" x14ac:dyDescent="0.2">
      <c r="A5" s="75" t="s">
        <v>44</v>
      </c>
      <c r="B5" s="78">
        <v>0.878</v>
      </c>
      <c r="C5" s="78">
        <v>0.83</v>
      </c>
      <c r="D5" s="78" t="str">
        <f>IF(B5&gt;=C5,"Met", "Not Met")</f>
        <v>Met</v>
      </c>
      <c r="E5" s="88">
        <v>0.46200000000000002</v>
      </c>
      <c r="F5" s="78">
        <v>0.53</v>
      </c>
      <c r="G5" s="78" t="str">
        <f>IF(E5&gt;=F5,"Met", "Not Met")</f>
        <v>Not Met</v>
      </c>
      <c r="H5" s="79">
        <v>171</v>
      </c>
    </row>
    <row r="6" spans="1:8" s="89" customFormat="1" x14ac:dyDescent="0.2">
      <c r="A6" s="75" t="s">
        <v>45</v>
      </c>
      <c r="B6" s="78">
        <v>0.5</v>
      </c>
      <c r="C6" s="78">
        <v>0.83</v>
      </c>
      <c r="D6" s="78" t="str">
        <f t="shared" ref="D6:D25" si="0">IF(B6&gt;=C6,"Met", "Not Met")</f>
        <v>Not Met</v>
      </c>
      <c r="E6" s="140">
        <v>0.83299999999999996</v>
      </c>
      <c r="F6" s="78">
        <v>0.53</v>
      </c>
      <c r="G6" s="78" t="str">
        <f t="shared" ref="G6:G25" si="1">IF(E6&gt;=F6,"Met", "Not Met")</f>
        <v>Met</v>
      </c>
      <c r="H6" s="79">
        <v>12</v>
      </c>
    </row>
    <row r="7" spans="1:8" s="89" customFormat="1" x14ac:dyDescent="0.2">
      <c r="A7" s="75" t="s">
        <v>46</v>
      </c>
      <c r="B7" s="78">
        <v>0.73499999999999999</v>
      </c>
      <c r="C7" s="78">
        <v>0.83</v>
      </c>
      <c r="D7" s="78" t="str">
        <f t="shared" si="0"/>
        <v>Not Met</v>
      </c>
      <c r="E7" s="88">
        <v>0.439</v>
      </c>
      <c r="F7" s="78">
        <v>0.53</v>
      </c>
      <c r="G7" s="78" t="str">
        <f t="shared" si="1"/>
        <v>Not Met</v>
      </c>
      <c r="H7" s="79">
        <v>540</v>
      </c>
    </row>
    <row r="8" spans="1:8" s="89" customFormat="1" x14ac:dyDescent="0.2">
      <c r="A8" s="75" t="s">
        <v>81</v>
      </c>
      <c r="B8" s="78">
        <v>0.81699999999999995</v>
      </c>
      <c r="C8" s="78">
        <v>0.83</v>
      </c>
      <c r="D8" s="78" t="str">
        <f t="shared" si="0"/>
        <v>Not Met</v>
      </c>
      <c r="E8" s="88">
        <v>0.53</v>
      </c>
      <c r="F8" s="78">
        <v>0.53</v>
      </c>
      <c r="G8" s="78" t="str">
        <f t="shared" si="1"/>
        <v>Met</v>
      </c>
      <c r="H8" s="79">
        <v>535</v>
      </c>
    </row>
    <row r="9" spans="1:8" s="89" customFormat="1" x14ac:dyDescent="0.2">
      <c r="A9" s="75" t="s">
        <v>47</v>
      </c>
      <c r="B9" s="78">
        <v>0.90400000000000003</v>
      </c>
      <c r="C9" s="78">
        <v>0.83</v>
      </c>
      <c r="D9" s="78" t="str">
        <f t="shared" si="0"/>
        <v>Met</v>
      </c>
      <c r="E9" s="88">
        <v>0.52</v>
      </c>
      <c r="F9" s="78">
        <v>0.53</v>
      </c>
      <c r="G9" s="78" t="str">
        <f t="shared" si="1"/>
        <v>Not Met</v>
      </c>
      <c r="H9" s="79">
        <v>269</v>
      </c>
    </row>
    <row r="10" spans="1:8" s="89" customFormat="1" x14ac:dyDescent="0.2">
      <c r="A10" s="75" t="s">
        <v>61</v>
      </c>
      <c r="B10" s="78">
        <v>0.57899999999999996</v>
      </c>
      <c r="C10" s="78">
        <v>0.83</v>
      </c>
      <c r="D10" s="78" t="str">
        <f t="shared" si="0"/>
        <v>Not Met</v>
      </c>
      <c r="E10" s="88">
        <v>0.53800000000000003</v>
      </c>
      <c r="F10" s="78">
        <v>0.53</v>
      </c>
      <c r="G10" s="78" t="str">
        <f t="shared" si="1"/>
        <v>Met</v>
      </c>
      <c r="H10" s="79">
        <v>26</v>
      </c>
    </row>
    <row r="11" spans="1:8" s="89" customFormat="1" x14ac:dyDescent="0.2">
      <c r="A11" s="75" t="s">
        <v>48</v>
      </c>
      <c r="B11" s="78">
        <v>0.77700000000000002</v>
      </c>
      <c r="C11" s="78">
        <v>0.83</v>
      </c>
      <c r="D11" s="78" t="str">
        <f t="shared" si="0"/>
        <v>Not Met</v>
      </c>
      <c r="E11" s="88">
        <v>0.57099999999999995</v>
      </c>
      <c r="F11" s="78">
        <v>0.53</v>
      </c>
      <c r="G11" s="78" t="str">
        <f t="shared" si="1"/>
        <v>Met</v>
      </c>
      <c r="H11" s="79">
        <v>170</v>
      </c>
    </row>
    <row r="12" spans="1:8" s="89" customFormat="1" x14ac:dyDescent="0.2">
      <c r="A12" s="75" t="s">
        <v>49</v>
      </c>
      <c r="B12" s="78">
        <v>0.72099999999999997</v>
      </c>
      <c r="C12" s="78">
        <v>0.83</v>
      </c>
      <c r="D12" s="78" t="str">
        <f t="shared" si="0"/>
        <v>Not Met</v>
      </c>
      <c r="E12" s="88">
        <v>0.47299999999999998</v>
      </c>
      <c r="F12" s="78">
        <v>0.53</v>
      </c>
      <c r="G12" s="78" t="str">
        <f t="shared" si="1"/>
        <v>Not Met</v>
      </c>
      <c r="H12" s="79">
        <v>337</v>
      </c>
    </row>
    <row r="13" spans="1:8" s="89" customFormat="1" x14ac:dyDescent="0.2">
      <c r="A13" s="75" t="s">
        <v>50</v>
      </c>
      <c r="B13" s="78">
        <v>0.87</v>
      </c>
      <c r="C13" s="78">
        <v>0.83</v>
      </c>
      <c r="D13" s="78" t="str">
        <f t="shared" si="0"/>
        <v>Met</v>
      </c>
      <c r="E13" s="88">
        <v>0.5</v>
      </c>
      <c r="F13" s="78">
        <v>0.53</v>
      </c>
      <c r="G13" s="78" t="str">
        <f t="shared" si="1"/>
        <v>Not Met</v>
      </c>
      <c r="H13" s="79">
        <v>86</v>
      </c>
    </row>
    <row r="14" spans="1:8" s="89" customFormat="1" x14ac:dyDescent="0.2">
      <c r="A14" s="75" t="s">
        <v>51</v>
      </c>
      <c r="B14" s="76">
        <v>1</v>
      </c>
      <c r="C14" s="78">
        <v>0.83</v>
      </c>
      <c r="D14" s="78" t="str">
        <f t="shared" si="0"/>
        <v>Met</v>
      </c>
      <c r="E14" s="88">
        <v>1</v>
      </c>
      <c r="F14" s="78">
        <v>0.53</v>
      </c>
      <c r="G14" s="78" t="str">
        <f t="shared" si="1"/>
        <v>Met</v>
      </c>
      <c r="H14" s="79">
        <v>4</v>
      </c>
    </row>
    <row r="15" spans="1:8" s="89" customFormat="1" x14ac:dyDescent="0.2">
      <c r="A15" s="75" t="s">
        <v>62</v>
      </c>
      <c r="B15" s="78">
        <v>0.83199999999999996</v>
      </c>
      <c r="C15" s="78">
        <v>0.83</v>
      </c>
      <c r="D15" s="78" t="str">
        <f t="shared" si="0"/>
        <v>Met</v>
      </c>
      <c r="E15" s="88">
        <v>0.54200000000000004</v>
      </c>
      <c r="F15" s="78">
        <v>0.53</v>
      </c>
      <c r="G15" s="78" t="str">
        <f t="shared" si="1"/>
        <v>Met</v>
      </c>
      <c r="H15" s="79">
        <v>131</v>
      </c>
    </row>
    <row r="16" spans="1:8" s="89" customFormat="1" x14ac:dyDescent="0.2">
      <c r="A16" s="75" t="s">
        <v>63</v>
      </c>
      <c r="B16" s="78">
        <v>0.66</v>
      </c>
      <c r="C16" s="78">
        <v>0.83</v>
      </c>
      <c r="D16" s="78" t="str">
        <f t="shared" si="0"/>
        <v>Not Met</v>
      </c>
      <c r="E16" s="88">
        <v>0.33300000000000002</v>
      </c>
      <c r="F16" s="78">
        <v>0.53</v>
      </c>
      <c r="G16" s="78" t="str">
        <f t="shared" si="1"/>
        <v>Not Met</v>
      </c>
      <c r="H16" s="79">
        <v>3</v>
      </c>
    </row>
    <row r="17" spans="1:8" s="89" customFormat="1" x14ac:dyDescent="0.2">
      <c r="A17" s="75" t="s">
        <v>146</v>
      </c>
      <c r="B17" s="78">
        <v>0.88400000000000001</v>
      </c>
      <c r="C17" s="78">
        <v>0.83</v>
      </c>
      <c r="D17" s="78" t="str">
        <f t="shared" si="0"/>
        <v>Met</v>
      </c>
      <c r="E17" s="88">
        <v>0.61899999999999999</v>
      </c>
      <c r="F17" s="78">
        <v>0.53</v>
      </c>
      <c r="G17" s="78" t="str">
        <f t="shared" si="1"/>
        <v>Met</v>
      </c>
      <c r="H17" s="79">
        <v>299</v>
      </c>
    </row>
    <row r="18" spans="1:8" s="89" customFormat="1" x14ac:dyDescent="0.2">
      <c r="A18" s="75" t="s">
        <v>52</v>
      </c>
      <c r="B18" s="78">
        <v>0.69099999999999995</v>
      </c>
      <c r="C18" s="78">
        <v>0.83</v>
      </c>
      <c r="D18" s="78" t="str">
        <f t="shared" si="0"/>
        <v>Not Met</v>
      </c>
      <c r="E18" s="88">
        <v>0.38</v>
      </c>
      <c r="F18" s="78">
        <v>0.53</v>
      </c>
      <c r="G18" s="78" t="str">
        <f t="shared" si="1"/>
        <v>Not Met</v>
      </c>
      <c r="H18" s="79">
        <v>121</v>
      </c>
    </row>
    <row r="19" spans="1:8" s="89" customFormat="1" x14ac:dyDescent="0.2">
      <c r="A19" s="75" t="s">
        <v>107</v>
      </c>
      <c r="B19" s="78">
        <v>1</v>
      </c>
      <c r="C19" s="78">
        <v>0.83</v>
      </c>
      <c r="D19" s="78" t="str">
        <f t="shared" si="0"/>
        <v>Met</v>
      </c>
      <c r="E19" s="88">
        <v>0.33300000000000002</v>
      </c>
      <c r="F19" s="78">
        <v>0.53</v>
      </c>
      <c r="G19" s="78" t="str">
        <f t="shared" si="1"/>
        <v>Not Met</v>
      </c>
      <c r="H19" s="79">
        <v>3</v>
      </c>
    </row>
    <row r="20" spans="1:8" s="89" customFormat="1" x14ac:dyDescent="0.2">
      <c r="A20" s="75" t="s">
        <v>53</v>
      </c>
      <c r="B20" s="78">
        <v>0.78800000000000003</v>
      </c>
      <c r="C20" s="78">
        <v>0.83</v>
      </c>
      <c r="D20" s="78" t="str">
        <f t="shared" si="0"/>
        <v>Not Met</v>
      </c>
      <c r="E20" s="88">
        <v>0.55000000000000004</v>
      </c>
      <c r="F20" s="78">
        <v>0.53</v>
      </c>
      <c r="G20" s="78" t="str">
        <f t="shared" si="1"/>
        <v>Met</v>
      </c>
      <c r="H20" s="79">
        <v>40</v>
      </c>
    </row>
    <row r="21" spans="1:8" s="89" customFormat="1" x14ac:dyDescent="0.2">
      <c r="A21" s="75" t="s">
        <v>54</v>
      </c>
      <c r="B21" s="78">
        <v>0.71699999999999997</v>
      </c>
      <c r="C21" s="78">
        <v>0.83</v>
      </c>
      <c r="D21" s="78" t="str">
        <f t="shared" si="0"/>
        <v>Not Met</v>
      </c>
      <c r="E21" s="88">
        <v>0.47599999999999998</v>
      </c>
      <c r="F21" s="78">
        <v>0.53</v>
      </c>
      <c r="G21" s="78" t="str">
        <f t="shared" si="1"/>
        <v>Not Met</v>
      </c>
      <c r="H21" s="79">
        <v>63</v>
      </c>
    </row>
    <row r="22" spans="1:8" s="89" customFormat="1" x14ac:dyDescent="0.2">
      <c r="A22" s="75" t="s">
        <v>64</v>
      </c>
      <c r="B22" s="78">
        <v>0.81</v>
      </c>
      <c r="C22" s="78">
        <v>0.83</v>
      </c>
      <c r="D22" s="78" t="str">
        <f t="shared" si="0"/>
        <v>Not Met</v>
      </c>
      <c r="E22" s="88">
        <v>0.436</v>
      </c>
      <c r="F22" s="78">
        <v>0.53</v>
      </c>
      <c r="G22" s="78" t="str">
        <f t="shared" si="1"/>
        <v>Not Met</v>
      </c>
      <c r="H22" s="79">
        <v>784</v>
      </c>
    </row>
    <row r="23" spans="1:8" s="89" customFormat="1" x14ac:dyDescent="0.2">
      <c r="A23" s="75" t="s">
        <v>154</v>
      </c>
      <c r="B23" s="78">
        <v>0.71199999999999997</v>
      </c>
      <c r="C23" s="78">
        <v>0.83</v>
      </c>
      <c r="D23" s="78" t="str">
        <f t="shared" si="0"/>
        <v>Not Met</v>
      </c>
      <c r="E23" s="88">
        <v>0.54600000000000004</v>
      </c>
      <c r="F23" s="78">
        <v>0.53</v>
      </c>
      <c r="G23" s="78" t="str">
        <f t="shared" si="1"/>
        <v>Met</v>
      </c>
      <c r="H23" s="79">
        <v>273</v>
      </c>
    </row>
    <row r="24" spans="1:8" s="89" customFormat="1" x14ac:dyDescent="0.2">
      <c r="A24" s="75" t="s">
        <v>55</v>
      </c>
      <c r="B24" s="78">
        <v>0.81799999999999995</v>
      </c>
      <c r="C24" s="78">
        <v>0.83</v>
      </c>
      <c r="D24" s="78" t="str">
        <f t="shared" si="0"/>
        <v>Not Met</v>
      </c>
      <c r="E24" s="88">
        <v>0.50600000000000001</v>
      </c>
      <c r="F24" s="78">
        <v>0.53</v>
      </c>
      <c r="G24" s="78" t="str">
        <f t="shared" si="1"/>
        <v>Not Met</v>
      </c>
      <c r="H24" s="79">
        <v>176</v>
      </c>
    </row>
    <row r="25" spans="1:8" s="89" customFormat="1" x14ac:dyDescent="0.2">
      <c r="A25" s="80" t="s">
        <v>57</v>
      </c>
      <c r="B25" s="78">
        <v>0.79600000000000004</v>
      </c>
      <c r="C25" s="78">
        <v>0.83</v>
      </c>
      <c r="D25" s="78" t="str">
        <f t="shared" si="0"/>
        <v>Not Met</v>
      </c>
      <c r="E25" s="88">
        <v>0.495</v>
      </c>
      <c r="F25" s="78">
        <v>0.53</v>
      </c>
      <c r="G25" s="78" t="str">
        <f t="shared" si="1"/>
        <v>Not Met</v>
      </c>
      <c r="H25" s="82">
        <f>SUM(H5:H24)</f>
        <v>4043</v>
      </c>
    </row>
    <row r="26" spans="1:8" s="83" customFormat="1" x14ac:dyDescent="0.2">
      <c r="A26" s="84"/>
      <c r="B26" s="72"/>
      <c r="C26" s="72"/>
      <c r="D26" s="72"/>
      <c r="E26" s="72"/>
      <c r="F26" s="72"/>
      <c r="G26" s="72"/>
      <c r="H26" s="72"/>
    </row>
    <row r="27" spans="1:8" s="83" customFormat="1" x14ac:dyDescent="0.2">
      <c r="B27" s="72"/>
      <c r="C27" s="72"/>
      <c r="D27" s="72"/>
      <c r="E27" s="72"/>
      <c r="F27" s="72"/>
      <c r="G27" s="72"/>
      <c r="H27" s="72"/>
    </row>
    <row r="29" spans="1:8" x14ac:dyDescent="0.2">
      <c r="E29" s="86" t="s">
        <v>100</v>
      </c>
    </row>
  </sheetData>
  <autoFilter ref="A4:H25" xr:uid="{00000000-0001-0000-0600-000000000000}"/>
  <sortState xmlns:xlrd2="http://schemas.microsoft.com/office/spreadsheetml/2017/richdata2" ref="A6:H35">
    <sortCondition ref="A5:A35"/>
  </sortState>
  <mergeCells count="2">
    <mergeCell ref="A1:H1"/>
    <mergeCell ref="A2:H2"/>
  </mergeCells>
  <phoneticPr fontId="3" type="noConversion"/>
  <printOptions horizontalCentered="1"/>
  <pageMargins left="0.25" right="0.25" top="0.25" bottom="0.25" header="0" footer="0"/>
  <pageSetup scale="78" orientation="landscape" r:id="rId1"/>
  <headerFooter alignWithMargins="0"/>
  <webPublishItems count="1">
    <webPublishItem id="14345" divId="FFY05PublicReporting_14345" sourceType="sheet" destinationFile="C:\Documents and Settings\ridgwaya.DMR-B23\My Documents\SPP\SPP-APR Feb1 2008\Publlic Reporting\3b-ChildOutcomes07.htm"/>
  </webPublishItem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H29"/>
  <sheetViews>
    <sheetView zoomScaleNormal="100" zoomScaleSheetLayoutView="100" workbookViewId="0">
      <selection activeCell="B32" sqref="B32"/>
    </sheetView>
  </sheetViews>
  <sheetFormatPr defaultColWidth="45.42578125" defaultRowHeight="12.75" x14ac:dyDescent="0.2"/>
  <cols>
    <col min="1" max="1" width="43.85546875" style="72" customWidth="1"/>
    <col min="2" max="3" width="29.5703125" style="72" customWidth="1"/>
    <col min="4" max="4" width="14.42578125" style="72" customWidth="1"/>
    <col min="5" max="5" width="21.5703125" style="72" customWidth="1"/>
    <col min="6" max="6" width="30.5703125" style="72" customWidth="1"/>
    <col min="7" max="7" width="15.42578125" style="72" customWidth="1"/>
    <col min="8" max="8" width="13.5703125" style="72" customWidth="1"/>
    <col min="9" max="16384" width="45.42578125" style="72"/>
  </cols>
  <sheetData>
    <row r="1" spans="1:8" x14ac:dyDescent="0.2">
      <c r="A1" s="164" t="s">
        <v>134</v>
      </c>
      <c r="B1" s="164"/>
      <c r="C1" s="164"/>
      <c r="D1" s="164"/>
      <c r="E1" s="164"/>
      <c r="F1" s="164"/>
      <c r="G1" s="164"/>
      <c r="H1" s="164"/>
    </row>
    <row r="2" spans="1:8" x14ac:dyDescent="0.2">
      <c r="A2" s="165" t="s">
        <v>18</v>
      </c>
      <c r="B2" s="166"/>
      <c r="C2" s="166"/>
      <c r="D2" s="166"/>
      <c r="E2" s="166"/>
      <c r="F2" s="166"/>
      <c r="G2" s="166"/>
      <c r="H2" s="166"/>
    </row>
    <row r="4" spans="1:8" s="74" customFormat="1" ht="63.75" x14ac:dyDescent="0.2">
      <c r="A4" s="73" t="s">
        <v>0</v>
      </c>
      <c r="B4" s="73" t="s">
        <v>43</v>
      </c>
      <c r="C4" s="73" t="s">
        <v>139</v>
      </c>
      <c r="D4" s="73" t="s">
        <v>58</v>
      </c>
      <c r="E4" s="73" t="s">
        <v>42</v>
      </c>
      <c r="F4" s="73" t="s">
        <v>139</v>
      </c>
      <c r="G4" s="73" t="s">
        <v>58</v>
      </c>
      <c r="H4" s="73" t="s">
        <v>71</v>
      </c>
    </row>
    <row r="5" spans="1:8" x14ac:dyDescent="0.2">
      <c r="A5" s="75" t="s">
        <v>44</v>
      </c>
      <c r="B5" s="76">
        <v>0.77700000000000002</v>
      </c>
      <c r="C5" s="76">
        <v>0.83</v>
      </c>
      <c r="D5" s="76" t="str">
        <f>IF(B5&gt;=C5,"Met", "Not Met")</f>
        <v>Not Met</v>
      </c>
      <c r="E5" s="90">
        <v>0.66700000000000004</v>
      </c>
      <c r="F5" s="76">
        <v>0.73</v>
      </c>
      <c r="G5" s="76" t="str">
        <f>IF(E5&gt;=F5,"Met", "Not Met")</f>
        <v>Not Met</v>
      </c>
      <c r="H5" s="79">
        <v>171</v>
      </c>
    </row>
    <row r="6" spans="1:8" x14ac:dyDescent="0.2">
      <c r="A6" s="75" t="s">
        <v>45</v>
      </c>
      <c r="B6" s="76">
        <v>1</v>
      </c>
      <c r="C6" s="76">
        <v>0.83</v>
      </c>
      <c r="D6" s="76" t="str">
        <f t="shared" ref="D6:D25" si="0">IF(B6&gt;=C6,"Met", "Not Met")</f>
        <v>Met</v>
      </c>
      <c r="E6" s="90">
        <v>1</v>
      </c>
      <c r="F6" s="76">
        <v>0.73</v>
      </c>
      <c r="G6" s="76" t="str">
        <f t="shared" ref="G6:G25" si="1">IF(E6&gt;=F6,"Met", "Not Met")</f>
        <v>Met</v>
      </c>
      <c r="H6" s="79">
        <v>12</v>
      </c>
    </row>
    <row r="7" spans="1:8" x14ac:dyDescent="0.2">
      <c r="A7" s="75" t="s">
        <v>46</v>
      </c>
      <c r="B7" s="76">
        <v>0.72399999999999998</v>
      </c>
      <c r="C7" s="76">
        <v>0.83</v>
      </c>
      <c r="D7" s="76" t="str">
        <f t="shared" si="0"/>
        <v>Not Met</v>
      </c>
      <c r="E7" s="90">
        <v>0.68300000000000005</v>
      </c>
      <c r="F7" s="76">
        <v>0.73</v>
      </c>
      <c r="G7" s="76" t="str">
        <f t="shared" si="1"/>
        <v>Not Met</v>
      </c>
      <c r="H7" s="79">
        <v>540</v>
      </c>
    </row>
    <row r="8" spans="1:8" x14ac:dyDescent="0.2">
      <c r="A8" s="75" t="s">
        <v>81</v>
      </c>
      <c r="B8" s="76">
        <v>0.84</v>
      </c>
      <c r="C8" s="76">
        <v>0.83</v>
      </c>
      <c r="D8" s="76" t="str">
        <f t="shared" si="0"/>
        <v>Met</v>
      </c>
      <c r="E8" s="90">
        <v>0.69</v>
      </c>
      <c r="F8" s="76">
        <v>0.73</v>
      </c>
      <c r="G8" s="76" t="str">
        <f t="shared" si="1"/>
        <v>Not Met</v>
      </c>
      <c r="H8" s="79">
        <v>535</v>
      </c>
    </row>
    <row r="9" spans="1:8" x14ac:dyDescent="0.2">
      <c r="A9" s="75" t="s">
        <v>47</v>
      </c>
      <c r="B9" s="76">
        <v>0.92400000000000004</v>
      </c>
      <c r="C9" s="76">
        <v>0.83</v>
      </c>
      <c r="D9" s="76" t="str">
        <f t="shared" si="0"/>
        <v>Met</v>
      </c>
      <c r="E9" s="90">
        <v>0.74299999999999999</v>
      </c>
      <c r="F9" s="76">
        <v>0.73</v>
      </c>
      <c r="G9" s="76" t="str">
        <f t="shared" si="1"/>
        <v>Met</v>
      </c>
      <c r="H9" s="79">
        <v>269</v>
      </c>
    </row>
    <row r="10" spans="1:8" x14ac:dyDescent="0.2">
      <c r="A10" s="75" t="s">
        <v>61</v>
      </c>
      <c r="B10" s="76">
        <v>0.77800000000000002</v>
      </c>
      <c r="C10" s="76">
        <v>0.83</v>
      </c>
      <c r="D10" s="76" t="str">
        <f t="shared" si="0"/>
        <v>Not Met</v>
      </c>
      <c r="E10" s="90">
        <v>0.76900000000000002</v>
      </c>
      <c r="F10" s="76">
        <v>0.73</v>
      </c>
      <c r="G10" s="76" t="str">
        <f t="shared" si="1"/>
        <v>Met</v>
      </c>
      <c r="H10" s="79">
        <v>26</v>
      </c>
    </row>
    <row r="11" spans="1:8" x14ac:dyDescent="0.2">
      <c r="A11" s="75" t="s">
        <v>48</v>
      </c>
      <c r="B11" s="76">
        <v>0.84</v>
      </c>
      <c r="C11" s="76">
        <v>0.83</v>
      </c>
      <c r="D11" s="76" t="str">
        <f t="shared" si="0"/>
        <v>Met</v>
      </c>
      <c r="E11" s="90">
        <v>0.70599999999999996</v>
      </c>
      <c r="F11" s="76">
        <v>0.73</v>
      </c>
      <c r="G11" s="76" t="str">
        <f t="shared" si="1"/>
        <v>Not Met</v>
      </c>
      <c r="H11" s="79">
        <v>170</v>
      </c>
    </row>
    <row r="12" spans="1:8" x14ac:dyDescent="0.2">
      <c r="A12" s="75" t="s">
        <v>49</v>
      </c>
      <c r="B12" s="76">
        <v>0.76300000000000001</v>
      </c>
      <c r="C12" s="76">
        <v>0.83</v>
      </c>
      <c r="D12" s="76" t="str">
        <f t="shared" si="0"/>
        <v>Not Met</v>
      </c>
      <c r="E12" s="90">
        <v>0.67900000000000005</v>
      </c>
      <c r="F12" s="76">
        <v>0.73</v>
      </c>
      <c r="G12" s="76" t="str">
        <f t="shared" si="1"/>
        <v>Not Met</v>
      </c>
      <c r="H12" s="79">
        <v>337</v>
      </c>
    </row>
    <row r="13" spans="1:8" x14ac:dyDescent="0.2">
      <c r="A13" s="75" t="s">
        <v>50</v>
      </c>
      <c r="B13" s="76">
        <v>0.91500000000000004</v>
      </c>
      <c r="C13" s="76">
        <v>0.83</v>
      </c>
      <c r="D13" s="76" t="str">
        <f t="shared" si="0"/>
        <v>Met</v>
      </c>
      <c r="E13" s="90">
        <v>0.82599999999999996</v>
      </c>
      <c r="F13" s="76">
        <v>0.73</v>
      </c>
      <c r="G13" s="76" t="str">
        <f t="shared" si="1"/>
        <v>Met</v>
      </c>
      <c r="H13" s="79">
        <v>86</v>
      </c>
    </row>
    <row r="14" spans="1:8" x14ac:dyDescent="0.2">
      <c r="A14" s="75" t="s">
        <v>51</v>
      </c>
      <c r="B14" s="76">
        <v>0.75</v>
      </c>
      <c r="C14" s="76">
        <v>0.83</v>
      </c>
      <c r="D14" s="76" t="str">
        <f t="shared" si="0"/>
        <v>Not Met</v>
      </c>
      <c r="E14" s="90">
        <v>1</v>
      </c>
      <c r="F14" s="76">
        <v>0.73</v>
      </c>
      <c r="G14" s="76" t="str">
        <f t="shared" si="1"/>
        <v>Met</v>
      </c>
      <c r="H14" s="79">
        <v>4</v>
      </c>
    </row>
    <row r="15" spans="1:8" x14ac:dyDescent="0.2">
      <c r="A15" s="75" t="s">
        <v>62</v>
      </c>
      <c r="B15" s="76">
        <v>0.83</v>
      </c>
      <c r="C15" s="76">
        <v>0.83</v>
      </c>
      <c r="D15" s="76" t="str">
        <f t="shared" si="0"/>
        <v>Met</v>
      </c>
      <c r="E15" s="90">
        <v>0.67900000000000005</v>
      </c>
      <c r="F15" s="76">
        <v>0.73</v>
      </c>
      <c r="G15" s="76" t="str">
        <f t="shared" si="1"/>
        <v>Not Met</v>
      </c>
      <c r="H15" s="79">
        <v>131</v>
      </c>
    </row>
    <row r="16" spans="1:8" x14ac:dyDescent="0.2">
      <c r="A16" s="75" t="s">
        <v>63</v>
      </c>
      <c r="B16" s="76">
        <v>1</v>
      </c>
      <c r="C16" s="76">
        <v>0.83</v>
      </c>
      <c r="D16" s="76" t="str">
        <f t="shared" si="0"/>
        <v>Met</v>
      </c>
      <c r="E16" s="90">
        <v>0.66700000000000004</v>
      </c>
      <c r="F16" s="76">
        <v>0.73</v>
      </c>
      <c r="G16" s="76" t="str">
        <f t="shared" si="1"/>
        <v>Not Met</v>
      </c>
      <c r="H16" s="79">
        <v>3</v>
      </c>
    </row>
    <row r="17" spans="1:8" x14ac:dyDescent="0.2">
      <c r="A17" s="75" t="s">
        <v>146</v>
      </c>
      <c r="B17" s="76">
        <v>0.86499999999999999</v>
      </c>
      <c r="C17" s="76">
        <v>0.83</v>
      </c>
      <c r="D17" s="76" t="str">
        <f t="shared" si="0"/>
        <v>Met</v>
      </c>
      <c r="E17" s="90">
        <v>0.76900000000000002</v>
      </c>
      <c r="F17" s="76">
        <v>0.73</v>
      </c>
      <c r="G17" s="76" t="str">
        <f t="shared" si="1"/>
        <v>Met</v>
      </c>
      <c r="H17" s="79">
        <v>299</v>
      </c>
    </row>
    <row r="18" spans="1:8" x14ac:dyDescent="0.2">
      <c r="A18" s="75" t="s">
        <v>52</v>
      </c>
      <c r="B18" s="76">
        <v>0.73299999999999998</v>
      </c>
      <c r="C18" s="76">
        <v>0.83</v>
      </c>
      <c r="D18" s="76" t="str">
        <f t="shared" si="0"/>
        <v>Not Met</v>
      </c>
      <c r="E18" s="90">
        <v>0.57899999999999996</v>
      </c>
      <c r="F18" s="76">
        <v>0.73</v>
      </c>
      <c r="G18" s="76" t="str">
        <f t="shared" si="1"/>
        <v>Not Met</v>
      </c>
      <c r="H18" s="79">
        <v>121</v>
      </c>
    </row>
    <row r="19" spans="1:8" x14ac:dyDescent="0.2">
      <c r="A19" s="75" t="s">
        <v>107</v>
      </c>
      <c r="B19" s="76">
        <v>1</v>
      </c>
      <c r="C19" s="76">
        <v>0.83</v>
      </c>
      <c r="D19" s="76" t="str">
        <f t="shared" si="0"/>
        <v>Met</v>
      </c>
      <c r="E19" s="90">
        <v>0.33300000000000002</v>
      </c>
      <c r="F19" s="76">
        <v>0.73</v>
      </c>
      <c r="G19" s="76" t="str">
        <f t="shared" si="1"/>
        <v>Not Met</v>
      </c>
      <c r="H19" s="79">
        <v>3</v>
      </c>
    </row>
    <row r="20" spans="1:8" x14ac:dyDescent="0.2">
      <c r="A20" s="75" t="s">
        <v>53</v>
      </c>
      <c r="B20" s="76">
        <v>0.80800000000000005</v>
      </c>
      <c r="C20" s="76">
        <v>0.83</v>
      </c>
      <c r="D20" s="76" t="str">
        <f t="shared" si="0"/>
        <v>Not Met</v>
      </c>
      <c r="E20" s="90">
        <v>0.73</v>
      </c>
      <c r="F20" s="76">
        <v>0.73</v>
      </c>
      <c r="G20" s="76" t="str">
        <f t="shared" si="1"/>
        <v>Met</v>
      </c>
      <c r="H20" s="79">
        <v>40</v>
      </c>
    </row>
    <row r="21" spans="1:8" x14ac:dyDescent="0.2">
      <c r="A21" s="75" t="s">
        <v>54</v>
      </c>
      <c r="B21" s="76">
        <v>0.81100000000000005</v>
      </c>
      <c r="C21" s="76">
        <v>0.83</v>
      </c>
      <c r="D21" s="76" t="str">
        <f t="shared" si="0"/>
        <v>Not Met</v>
      </c>
      <c r="E21" s="90">
        <v>0.66700000000000004</v>
      </c>
      <c r="F21" s="76">
        <v>0.73</v>
      </c>
      <c r="G21" s="76" t="str">
        <f t="shared" si="1"/>
        <v>Not Met</v>
      </c>
      <c r="H21" s="79">
        <v>63</v>
      </c>
    </row>
    <row r="22" spans="1:8" x14ac:dyDescent="0.2">
      <c r="A22" s="75" t="s">
        <v>64</v>
      </c>
      <c r="B22" s="76">
        <v>0.84799999999999998</v>
      </c>
      <c r="C22" s="76">
        <v>0.83</v>
      </c>
      <c r="D22" s="76" t="str">
        <f t="shared" si="0"/>
        <v>Met</v>
      </c>
      <c r="E22" s="90">
        <v>0.61899999999999999</v>
      </c>
      <c r="F22" s="76">
        <v>0.73</v>
      </c>
      <c r="G22" s="76" t="str">
        <f t="shared" si="1"/>
        <v>Not Met</v>
      </c>
      <c r="H22" s="79">
        <v>784</v>
      </c>
    </row>
    <row r="23" spans="1:8" x14ac:dyDescent="0.2">
      <c r="A23" s="75" t="s">
        <v>154</v>
      </c>
      <c r="B23" s="76">
        <v>0.77700000000000002</v>
      </c>
      <c r="C23" s="76">
        <v>0.83</v>
      </c>
      <c r="D23" s="76" t="str">
        <f t="shared" si="0"/>
        <v>Not Met</v>
      </c>
      <c r="E23" s="141">
        <v>0.79500000000000004</v>
      </c>
      <c r="F23" s="76">
        <v>0.73</v>
      </c>
      <c r="G23" s="76" t="str">
        <f t="shared" si="1"/>
        <v>Met</v>
      </c>
      <c r="H23" s="79">
        <v>273</v>
      </c>
    </row>
    <row r="24" spans="1:8" x14ac:dyDescent="0.2">
      <c r="A24" s="75" t="s">
        <v>55</v>
      </c>
      <c r="B24" s="76">
        <v>0.878</v>
      </c>
      <c r="C24" s="76">
        <v>0.83</v>
      </c>
      <c r="D24" s="76" t="str">
        <f t="shared" si="0"/>
        <v>Met</v>
      </c>
      <c r="E24" s="90">
        <v>0.77300000000000002</v>
      </c>
      <c r="F24" s="76">
        <v>0.73</v>
      </c>
      <c r="G24" s="76" t="str">
        <f t="shared" si="1"/>
        <v>Met</v>
      </c>
      <c r="H24" s="79">
        <v>176</v>
      </c>
    </row>
    <row r="25" spans="1:8" s="84" customFormat="1" x14ac:dyDescent="0.2">
      <c r="A25" s="80" t="s">
        <v>57</v>
      </c>
      <c r="B25" s="76">
        <v>0.82099999999999995</v>
      </c>
      <c r="C25" s="76">
        <v>0.83</v>
      </c>
      <c r="D25" s="76" t="str">
        <f t="shared" si="0"/>
        <v>Not Met</v>
      </c>
      <c r="E25" s="90">
        <v>0.69499999999999995</v>
      </c>
      <c r="F25" s="76">
        <v>0.73</v>
      </c>
      <c r="G25" s="76" t="str">
        <f t="shared" si="1"/>
        <v>Not Met</v>
      </c>
      <c r="H25" s="82">
        <f>SUM(H5:H24)</f>
        <v>4043</v>
      </c>
    </row>
    <row r="26" spans="1:8" x14ac:dyDescent="0.2">
      <c r="A26" s="83"/>
      <c r="B26" s="91"/>
      <c r="C26" s="91"/>
    </row>
    <row r="27" spans="1:8" x14ac:dyDescent="0.2">
      <c r="A27" s="84"/>
    </row>
    <row r="29" spans="1:8" x14ac:dyDescent="0.2">
      <c r="E29" s="86" t="s">
        <v>100</v>
      </c>
    </row>
  </sheetData>
  <autoFilter ref="A4:H25" xr:uid="{00000000-0001-0000-0700-000000000000}"/>
  <sortState xmlns:xlrd2="http://schemas.microsoft.com/office/spreadsheetml/2017/richdata2" ref="A6:H35">
    <sortCondition ref="A5:A35"/>
  </sortState>
  <mergeCells count="2">
    <mergeCell ref="A1:H1"/>
    <mergeCell ref="A2:H2"/>
  </mergeCells>
  <phoneticPr fontId="3" type="noConversion"/>
  <printOptions horizontalCentered="1"/>
  <pageMargins left="0.25" right="0.25" top="0.25" bottom="0.25" header="0" footer="0"/>
  <pageSetup scale="63" orientation="landscape" r:id="rId1"/>
  <headerFooter alignWithMargins="0"/>
  <webPublishItems count="1">
    <webPublishItem id="14974" divId="FFY05PublicReporting_14974" sourceType="sheet" destinationFile="C:\Documents and Settings\ridgwaya.DMR-B23\My Documents\SPP\SPP-APR Feb1 2008\Publlic Reporting\3c-ChildOutcomes07.htm"/>
  </webPublishItem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pageSetUpPr fitToPage="1"/>
  </sheetPr>
  <dimension ref="A1:G62"/>
  <sheetViews>
    <sheetView topLeftCell="A2" zoomScaleNormal="100" workbookViewId="0">
      <selection activeCell="C35" sqref="C35"/>
    </sheetView>
  </sheetViews>
  <sheetFormatPr defaultColWidth="45.42578125" defaultRowHeight="12.75" x14ac:dyDescent="0.2"/>
  <cols>
    <col min="1" max="1" width="43.85546875" style="72" customWidth="1"/>
    <col min="2" max="2" width="32.42578125" style="72" customWidth="1"/>
    <col min="3" max="3" width="17.5703125" style="72" customWidth="1"/>
    <col min="4" max="4" width="19.5703125" style="72" customWidth="1"/>
    <col min="5" max="5" width="15" style="72" customWidth="1"/>
    <col min="6" max="6" width="19" style="72" customWidth="1"/>
    <col min="7" max="7" width="20.5703125" style="72" customWidth="1"/>
    <col min="8" max="16384" width="45.42578125" style="72"/>
  </cols>
  <sheetData>
    <row r="1" spans="1:7" x14ac:dyDescent="0.2">
      <c r="A1" s="168" t="s">
        <v>134</v>
      </c>
      <c r="B1" s="168"/>
      <c r="C1" s="168"/>
      <c r="D1" s="168"/>
      <c r="E1" s="168"/>
      <c r="F1" s="168"/>
      <c r="G1" s="168"/>
    </row>
    <row r="2" spans="1:7" x14ac:dyDescent="0.2">
      <c r="A2" s="169" t="s">
        <v>14</v>
      </c>
      <c r="B2" s="169"/>
      <c r="C2" s="169"/>
      <c r="D2" s="169"/>
      <c r="E2" s="169"/>
      <c r="F2" s="169"/>
      <c r="G2" s="169"/>
    </row>
    <row r="3" spans="1:7" s="74" customFormat="1" ht="38.25" x14ac:dyDescent="0.2">
      <c r="A3" s="133" t="s">
        <v>0</v>
      </c>
      <c r="B3" s="133" t="s">
        <v>76</v>
      </c>
      <c r="C3" s="133" t="s">
        <v>69</v>
      </c>
      <c r="D3" s="133" t="s">
        <v>77</v>
      </c>
      <c r="E3" s="133" t="s">
        <v>38</v>
      </c>
      <c r="F3" s="73" t="s">
        <v>137</v>
      </c>
      <c r="G3" s="73" t="s">
        <v>136</v>
      </c>
    </row>
    <row r="4" spans="1:7" x14ac:dyDescent="0.2">
      <c r="A4" s="142" t="s">
        <v>108</v>
      </c>
      <c r="B4" s="79">
        <v>38</v>
      </c>
      <c r="C4" s="79">
        <v>42</v>
      </c>
      <c r="D4" s="134">
        <f>B4/C4</f>
        <v>0.90476190476190477</v>
      </c>
      <c r="E4" s="135" t="str">
        <f t="shared" ref="E4:E23" si="0">IF(D4&gt;=F4,"Met", "Not Met")</f>
        <v>Not Met</v>
      </c>
      <c r="F4" s="136">
        <v>0.91</v>
      </c>
      <c r="G4" s="122">
        <f>D23</f>
        <v>0.91616405307599513</v>
      </c>
    </row>
    <row r="5" spans="1:7" x14ac:dyDescent="0.2">
      <c r="A5" s="142" t="s">
        <v>109</v>
      </c>
      <c r="B5" s="79">
        <v>4</v>
      </c>
      <c r="C5" s="79">
        <v>4</v>
      </c>
      <c r="D5" s="134">
        <f t="shared" ref="D5:D23" si="1">B5/C5</f>
        <v>1</v>
      </c>
      <c r="E5" s="135" t="str">
        <f>IF(D5&gt;=F5,"Met", "Not Met")</f>
        <v>Met</v>
      </c>
      <c r="F5" s="136">
        <v>0.91</v>
      </c>
      <c r="G5" s="122">
        <f>D23</f>
        <v>0.91616405307599513</v>
      </c>
    </row>
    <row r="6" spans="1:7" x14ac:dyDescent="0.2">
      <c r="A6" s="142" t="s">
        <v>153</v>
      </c>
      <c r="B6" s="79">
        <v>16</v>
      </c>
      <c r="C6" s="79">
        <v>18</v>
      </c>
      <c r="D6" s="182" t="s">
        <v>158</v>
      </c>
      <c r="E6" s="183"/>
      <c r="F6" s="184"/>
      <c r="G6" s="122">
        <f>D23</f>
        <v>0.91616405307599513</v>
      </c>
    </row>
    <row r="7" spans="1:7" x14ac:dyDescent="0.2">
      <c r="A7" s="142" t="s">
        <v>110</v>
      </c>
      <c r="B7" s="79">
        <v>272</v>
      </c>
      <c r="C7" s="79">
        <v>295</v>
      </c>
      <c r="D7" s="134">
        <f t="shared" si="1"/>
        <v>0.92203389830508475</v>
      </c>
      <c r="E7" s="135" t="str">
        <f t="shared" si="0"/>
        <v>Met</v>
      </c>
      <c r="F7" s="136">
        <v>0.91</v>
      </c>
      <c r="G7" s="122">
        <f>D23</f>
        <v>0.91616405307599513</v>
      </c>
    </row>
    <row r="8" spans="1:7" x14ac:dyDescent="0.2">
      <c r="A8" s="142" t="s">
        <v>124</v>
      </c>
      <c r="B8" s="79">
        <v>153</v>
      </c>
      <c r="C8" s="79">
        <v>161</v>
      </c>
      <c r="D8" s="134">
        <f t="shared" si="1"/>
        <v>0.9503105590062112</v>
      </c>
      <c r="E8" s="135" t="str">
        <f t="shared" si="0"/>
        <v>Met</v>
      </c>
      <c r="F8" s="136">
        <v>0.91</v>
      </c>
      <c r="G8" s="122">
        <f>D23</f>
        <v>0.91616405307599513</v>
      </c>
    </row>
    <row r="9" spans="1:7" x14ac:dyDescent="0.2">
      <c r="A9" s="142" t="s">
        <v>125</v>
      </c>
      <c r="B9" s="79">
        <v>12</v>
      </c>
      <c r="C9" s="79">
        <v>13</v>
      </c>
      <c r="D9" s="134">
        <f t="shared" si="1"/>
        <v>0.92307692307692313</v>
      </c>
      <c r="E9" s="135" t="str">
        <f t="shared" si="0"/>
        <v>Met</v>
      </c>
      <c r="F9" s="136">
        <v>0.91</v>
      </c>
      <c r="G9" s="122">
        <f>D23</f>
        <v>0.91616405307599513</v>
      </c>
    </row>
    <row r="10" spans="1:7" x14ac:dyDescent="0.2">
      <c r="A10" s="142" t="s">
        <v>111</v>
      </c>
      <c r="B10" s="79">
        <v>70</v>
      </c>
      <c r="C10" s="79">
        <v>74</v>
      </c>
      <c r="D10" s="134">
        <f t="shared" si="1"/>
        <v>0.94594594594594594</v>
      </c>
      <c r="E10" s="135" t="str">
        <f t="shared" si="0"/>
        <v>Met</v>
      </c>
      <c r="F10" s="136">
        <v>0.91</v>
      </c>
      <c r="G10" s="122">
        <f>D23</f>
        <v>0.91616405307599513</v>
      </c>
    </row>
    <row r="11" spans="1:7" x14ac:dyDescent="0.2">
      <c r="A11" s="142" t="s">
        <v>112</v>
      </c>
      <c r="B11" s="79">
        <v>124</v>
      </c>
      <c r="C11" s="79">
        <v>138</v>
      </c>
      <c r="D11" s="134">
        <f t="shared" si="1"/>
        <v>0.89855072463768115</v>
      </c>
      <c r="E11" s="135" t="str">
        <f t="shared" si="0"/>
        <v>Not Met</v>
      </c>
      <c r="F11" s="136">
        <v>0.91</v>
      </c>
      <c r="G11" s="122">
        <f>D23</f>
        <v>0.91616405307599513</v>
      </c>
    </row>
    <row r="12" spans="1:7" x14ac:dyDescent="0.2">
      <c r="A12" s="142" t="s">
        <v>113</v>
      </c>
      <c r="B12" s="79">
        <v>41</v>
      </c>
      <c r="C12" s="79">
        <v>46</v>
      </c>
      <c r="D12" s="134">
        <f t="shared" si="1"/>
        <v>0.89130434782608692</v>
      </c>
      <c r="E12" s="135" t="str">
        <f t="shared" si="0"/>
        <v>Not Met</v>
      </c>
      <c r="F12" s="136">
        <v>0.91</v>
      </c>
      <c r="G12" s="122">
        <f>D23</f>
        <v>0.91616405307599513</v>
      </c>
    </row>
    <row r="13" spans="1:7" x14ac:dyDescent="0.2">
      <c r="A13" s="142" t="s">
        <v>126</v>
      </c>
      <c r="B13" s="79">
        <v>9</v>
      </c>
      <c r="C13" s="79">
        <v>9</v>
      </c>
      <c r="D13" s="134">
        <f t="shared" si="1"/>
        <v>1</v>
      </c>
      <c r="E13" s="135" t="str">
        <f t="shared" si="0"/>
        <v>Met</v>
      </c>
      <c r="F13" s="136">
        <v>0.91</v>
      </c>
      <c r="G13" s="122">
        <f>D23</f>
        <v>0.91616405307599513</v>
      </c>
    </row>
    <row r="14" spans="1:7" x14ac:dyDescent="0.2">
      <c r="A14" s="142" t="s">
        <v>127</v>
      </c>
      <c r="B14" s="79">
        <v>44</v>
      </c>
      <c r="C14" s="79">
        <v>46</v>
      </c>
      <c r="D14" s="134">
        <f t="shared" si="1"/>
        <v>0.95652173913043481</v>
      </c>
      <c r="E14" s="135" t="str">
        <f t="shared" si="0"/>
        <v>Met</v>
      </c>
      <c r="F14" s="136">
        <v>0.91</v>
      </c>
      <c r="G14" s="122">
        <f>D23</f>
        <v>0.91616405307599513</v>
      </c>
    </row>
    <row r="15" spans="1:7" x14ac:dyDescent="0.2">
      <c r="A15" s="75" t="s">
        <v>146</v>
      </c>
      <c r="B15" s="79">
        <v>104</v>
      </c>
      <c r="C15" s="79">
        <v>118</v>
      </c>
      <c r="D15" s="134">
        <f t="shared" si="1"/>
        <v>0.88135593220338981</v>
      </c>
      <c r="E15" s="135" t="str">
        <f t="shared" si="0"/>
        <v>Not Met</v>
      </c>
      <c r="F15" s="136">
        <v>0.91</v>
      </c>
      <c r="G15" s="122">
        <f>D23</f>
        <v>0.91616405307599513</v>
      </c>
    </row>
    <row r="16" spans="1:7" x14ac:dyDescent="0.2">
      <c r="A16" s="142" t="s">
        <v>128</v>
      </c>
      <c r="B16" s="79">
        <v>49</v>
      </c>
      <c r="C16" s="79">
        <v>54</v>
      </c>
      <c r="D16" s="134">
        <f t="shared" si="1"/>
        <v>0.90740740740740744</v>
      </c>
      <c r="E16" s="135" t="str">
        <f t="shared" si="0"/>
        <v>Not Met</v>
      </c>
      <c r="F16" s="136">
        <v>0.91</v>
      </c>
      <c r="G16" s="122">
        <f>D23</f>
        <v>0.91616405307599513</v>
      </c>
    </row>
    <row r="17" spans="1:7" x14ac:dyDescent="0.2">
      <c r="A17" s="142" t="s">
        <v>114</v>
      </c>
      <c r="B17" s="79">
        <v>17</v>
      </c>
      <c r="C17" s="79">
        <v>19</v>
      </c>
      <c r="D17" s="134">
        <f t="shared" si="1"/>
        <v>0.89473684210526316</v>
      </c>
      <c r="E17" s="135" t="str">
        <f t="shared" si="0"/>
        <v>Not Met</v>
      </c>
      <c r="F17" s="136">
        <v>0.91</v>
      </c>
      <c r="G17" s="122">
        <f>D23</f>
        <v>0.91616405307599513</v>
      </c>
    </row>
    <row r="18" spans="1:7" x14ac:dyDescent="0.2">
      <c r="A18" s="142" t="s">
        <v>115</v>
      </c>
      <c r="B18" s="79">
        <v>3</v>
      </c>
      <c r="C18" s="79">
        <v>4</v>
      </c>
      <c r="D18" s="134">
        <f t="shared" si="1"/>
        <v>0.75</v>
      </c>
      <c r="E18" s="135" t="str">
        <f t="shared" si="0"/>
        <v>Not Met</v>
      </c>
      <c r="F18" s="136">
        <v>0.91</v>
      </c>
      <c r="G18" s="122">
        <f>D23</f>
        <v>0.91616405307599513</v>
      </c>
    </row>
    <row r="19" spans="1:7" x14ac:dyDescent="0.2">
      <c r="A19" s="142" t="s">
        <v>116</v>
      </c>
      <c r="B19" s="79">
        <v>51</v>
      </c>
      <c r="C19" s="79">
        <v>53</v>
      </c>
      <c r="D19" s="134">
        <f t="shared" si="1"/>
        <v>0.96226415094339623</v>
      </c>
      <c r="E19" s="135" t="str">
        <f t="shared" si="0"/>
        <v>Met</v>
      </c>
      <c r="F19" s="136">
        <v>0.91</v>
      </c>
      <c r="G19" s="122">
        <f>D23</f>
        <v>0.91616405307599513</v>
      </c>
    </row>
    <row r="20" spans="1:7" x14ac:dyDescent="0.2">
      <c r="A20" s="142" t="s">
        <v>129</v>
      </c>
      <c r="B20" s="79">
        <v>320</v>
      </c>
      <c r="C20" s="79">
        <v>343</v>
      </c>
      <c r="D20" s="134">
        <f t="shared" si="1"/>
        <v>0.93294460641399413</v>
      </c>
      <c r="E20" s="135" t="str">
        <f t="shared" si="0"/>
        <v>Met</v>
      </c>
      <c r="F20" s="136">
        <v>0.91</v>
      </c>
      <c r="G20" s="122">
        <f>D23</f>
        <v>0.91616405307599513</v>
      </c>
    </row>
    <row r="21" spans="1:7" x14ac:dyDescent="0.2">
      <c r="A21" s="75" t="s">
        <v>154</v>
      </c>
      <c r="B21" s="79">
        <v>155</v>
      </c>
      <c r="C21" s="79">
        <v>181</v>
      </c>
      <c r="D21" s="134">
        <f t="shared" si="1"/>
        <v>0.85635359116022103</v>
      </c>
      <c r="E21" s="135" t="str">
        <f t="shared" si="0"/>
        <v>Not Met</v>
      </c>
      <c r="F21" s="136">
        <v>0.91</v>
      </c>
      <c r="G21" s="122">
        <f>D23</f>
        <v>0.91616405307599513</v>
      </c>
    </row>
    <row r="22" spans="1:7" x14ac:dyDescent="0.2">
      <c r="A22" s="142" t="s">
        <v>117</v>
      </c>
      <c r="B22" s="79">
        <v>37</v>
      </c>
      <c r="C22" s="79">
        <v>40</v>
      </c>
      <c r="D22" s="134">
        <f t="shared" si="1"/>
        <v>0.92500000000000004</v>
      </c>
      <c r="E22" s="135" t="str">
        <f t="shared" si="0"/>
        <v>Met</v>
      </c>
      <c r="F22" s="136">
        <v>0.91</v>
      </c>
      <c r="G22" s="122">
        <f>D23</f>
        <v>0.91616405307599513</v>
      </c>
    </row>
    <row r="23" spans="1:7" x14ac:dyDescent="0.2">
      <c r="A23" s="143" t="s">
        <v>57</v>
      </c>
      <c r="B23" s="79">
        <f>SUM(B4:B22)</f>
        <v>1519</v>
      </c>
      <c r="C23" s="144">
        <f>SUM(C4:C22)</f>
        <v>1658</v>
      </c>
      <c r="D23" s="134">
        <f t="shared" si="1"/>
        <v>0.91616405307599513</v>
      </c>
      <c r="E23" s="135" t="str">
        <f t="shared" si="0"/>
        <v>Met</v>
      </c>
      <c r="F23" s="136">
        <v>0.91</v>
      </c>
      <c r="G23" s="122">
        <f>D23</f>
        <v>0.91616405307599513</v>
      </c>
    </row>
    <row r="24" spans="1:7" x14ac:dyDescent="0.2">
      <c r="A24" s="84"/>
      <c r="B24" s="84"/>
      <c r="C24" s="84"/>
      <c r="D24" s="84"/>
    </row>
    <row r="25" spans="1:7" x14ac:dyDescent="0.2">
      <c r="A25" s="149" t="s">
        <v>157</v>
      </c>
      <c r="B25" s="84"/>
      <c r="C25" s="84"/>
      <c r="D25" s="137"/>
    </row>
    <row r="26" spans="1:7" x14ac:dyDescent="0.2">
      <c r="A26" s="84"/>
      <c r="B26" s="84"/>
      <c r="C26" s="84"/>
      <c r="D26" s="137"/>
    </row>
    <row r="27" spans="1:7" x14ac:dyDescent="0.2">
      <c r="A27" s="84"/>
      <c r="B27" s="84"/>
      <c r="C27" s="84"/>
      <c r="D27" s="137"/>
    </row>
    <row r="28" spans="1:7" x14ac:dyDescent="0.2">
      <c r="A28" s="84"/>
      <c r="B28" s="84"/>
      <c r="C28" s="84"/>
      <c r="D28" s="137"/>
    </row>
    <row r="29" spans="1:7" x14ac:dyDescent="0.2">
      <c r="A29" s="84"/>
      <c r="B29" s="84"/>
      <c r="C29" s="84"/>
      <c r="D29" s="137"/>
    </row>
    <row r="30" spans="1:7" x14ac:dyDescent="0.2">
      <c r="A30" s="84"/>
      <c r="B30" s="84"/>
      <c r="C30" s="84"/>
      <c r="D30" s="137"/>
    </row>
    <row r="31" spans="1:7" x14ac:dyDescent="0.2">
      <c r="A31" s="84"/>
      <c r="B31" s="84"/>
      <c r="C31" s="84"/>
      <c r="D31" s="137"/>
    </row>
    <row r="32" spans="1:7" x14ac:dyDescent="0.2">
      <c r="A32" s="84"/>
      <c r="B32" s="84"/>
      <c r="C32" s="84"/>
      <c r="D32" s="137"/>
    </row>
    <row r="33" spans="1:4" x14ac:dyDescent="0.2">
      <c r="A33" s="84"/>
      <c r="B33" s="84"/>
      <c r="C33" s="84"/>
      <c r="D33" s="137"/>
    </row>
    <row r="34" spans="1:4" x14ac:dyDescent="0.2">
      <c r="A34" s="84"/>
      <c r="B34" s="84"/>
      <c r="C34" s="84"/>
      <c r="D34" s="137"/>
    </row>
    <row r="35" spans="1:4" x14ac:dyDescent="0.2">
      <c r="A35" s="84"/>
      <c r="B35" s="84"/>
      <c r="C35" s="84"/>
      <c r="D35" s="137"/>
    </row>
    <row r="36" spans="1:4" x14ac:dyDescent="0.2">
      <c r="A36" s="84"/>
      <c r="B36" s="84"/>
      <c r="C36" s="84"/>
      <c r="D36" s="137"/>
    </row>
    <row r="37" spans="1:4" x14ac:dyDescent="0.2">
      <c r="A37" s="84"/>
      <c r="B37" s="84"/>
      <c r="C37" s="84"/>
      <c r="D37" s="137"/>
    </row>
    <row r="38" spans="1:4" x14ac:dyDescent="0.2">
      <c r="A38" s="84"/>
      <c r="B38" s="84"/>
      <c r="C38" s="84"/>
      <c r="D38" s="137"/>
    </row>
    <row r="39" spans="1:4" x14ac:dyDescent="0.2">
      <c r="A39" s="84"/>
      <c r="B39" s="84"/>
      <c r="C39" s="84"/>
      <c r="D39" s="137"/>
    </row>
    <row r="40" spans="1:4" x14ac:dyDescent="0.2">
      <c r="A40" s="84"/>
      <c r="B40" s="84"/>
      <c r="C40" s="84"/>
      <c r="D40" s="137"/>
    </row>
    <row r="41" spans="1:4" x14ac:dyDescent="0.2">
      <c r="A41" s="84"/>
      <c r="B41" s="84"/>
      <c r="C41" s="84"/>
      <c r="D41" s="137"/>
    </row>
    <row r="42" spans="1:4" x14ac:dyDescent="0.2">
      <c r="A42" s="84"/>
      <c r="B42" s="84"/>
      <c r="C42" s="84"/>
      <c r="D42" s="137"/>
    </row>
    <row r="43" spans="1:4" x14ac:dyDescent="0.2">
      <c r="A43" s="84"/>
      <c r="B43" s="84"/>
      <c r="C43" s="84"/>
      <c r="D43" s="137"/>
    </row>
    <row r="44" spans="1:4" x14ac:dyDescent="0.2">
      <c r="A44" s="84"/>
      <c r="B44" s="84"/>
      <c r="C44" s="84"/>
      <c r="D44" s="137"/>
    </row>
    <row r="45" spans="1:4" x14ac:dyDescent="0.2">
      <c r="A45" s="84"/>
      <c r="B45" s="84"/>
      <c r="C45" s="84"/>
      <c r="D45" s="137"/>
    </row>
    <row r="46" spans="1:4" x14ac:dyDescent="0.2">
      <c r="A46" s="84"/>
      <c r="B46" s="84"/>
      <c r="C46" s="84"/>
      <c r="D46" s="137"/>
    </row>
    <row r="47" spans="1:4" x14ac:dyDescent="0.2">
      <c r="A47" s="84"/>
      <c r="B47" s="84"/>
      <c r="C47" s="84"/>
      <c r="D47" s="137"/>
    </row>
    <row r="48" spans="1:4" x14ac:dyDescent="0.2">
      <c r="A48" s="84"/>
      <c r="B48" s="84"/>
      <c r="C48" s="84"/>
      <c r="D48" s="137"/>
    </row>
    <row r="49" spans="1:4" x14ac:dyDescent="0.2">
      <c r="A49" s="84"/>
      <c r="B49" s="84"/>
      <c r="C49" s="84"/>
      <c r="D49" s="137"/>
    </row>
    <row r="50" spans="1:4" x14ac:dyDescent="0.2">
      <c r="A50" s="84"/>
      <c r="B50" s="84"/>
      <c r="C50" s="84"/>
      <c r="D50" s="137"/>
    </row>
    <row r="51" spans="1:4" x14ac:dyDescent="0.2">
      <c r="A51" s="84"/>
      <c r="B51" s="84"/>
      <c r="C51" s="84"/>
      <c r="D51" s="137"/>
    </row>
    <row r="52" spans="1:4" x14ac:dyDescent="0.2">
      <c r="A52" s="84"/>
      <c r="B52" s="84"/>
      <c r="C52" s="84"/>
      <c r="D52" s="137"/>
    </row>
    <row r="53" spans="1:4" x14ac:dyDescent="0.2">
      <c r="A53" s="84"/>
      <c r="B53" s="84"/>
      <c r="C53" s="84"/>
      <c r="D53" s="137"/>
    </row>
    <row r="54" spans="1:4" x14ac:dyDescent="0.2">
      <c r="A54" s="84"/>
      <c r="B54" s="84"/>
      <c r="C54" s="84"/>
      <c r="D54" s="137"/>
    </row>
    <row r="55" spans="1:4" x14ac:dyDescent="0.2">
      <c r="A55" s="84"/>
      <c r="B55" s="84"/>
      <c r="C55" s="84"/>
      <c r="D55" s="137"/>
    </row>
    <row r="56" spans="1:4" x14ac:dyDescent="0.2">
      <c r="A56" s="84"/>
      <c r="B56" s="84"/>
      <c r="C56" s="84"/>
      <c r="D56" s="137"/>
    </row>
    <row r="57" spans="1:4" x14ac:dyDescent="0.2">
      <c r="A57" s="84"/>
      <c r="B57" s="84"/>
      <c r="C57" s="84"/>
      <c r="D57" s="137"/>
    </row>
    <row r="58" spans="1:4" x14ac:dyDescent="0.2">
      <c r="A58" s="84"/>
      <c r="B58" s="84"/>
      <c r="C58" s="84"/>
      <c r="D58" s="137"/>
    </row>
    <row r="59" spans="1:4" x14ac:dyDescent="0.2">
      <c r="A59" s="84"/>
      <c r="B59" s="84"/>
      <c r="C59" s="84"/>
      <c r="D59" s="137"/>
    </row>
    <row r="60" spans="1:4" x14ac:dyDescent="0.2">
      <c r="A60" s="84"/>
      <c r="B60" s="84"/>
      <c r="C60" s="84"/>
      <c r="D60" s="137"/>
    </row>
    <row r="61" spans="1:4" x14ac:dyDescent="0.2">
      <c r="A61" s="84"/>
      <c r="B61" s="84"/>
      <c r="C61" s="84"/>
      <c r="D61" s="137"/>
    </row>
    <row r="62" spans="1:4" x14ac:dyDescent="0.2">
      <c r="A62" s="84"/>
      <c r="B62" s="84"/>
      <c r="C62" s="84"/>
      <c r="D62" s="137"/>
    </row>
  </sheetData>
  <sortState xmlns:xlrd2="http://schemas.microsoft.com/office/spreadsheetml/2017/richdata2" ref="A5:G33">
    <sortCondition ref="A5:A33"/>
  </sortState>
  <mergeCells count="3">
    <mergeCell ref="A1:G1"/>
    <mergeCell ref="A2:G2"/>
    <mergeCell ref="D6:F6"/>
  </mergeCells>
  <printOptions horizontalCentered="1"/>
  <pageMargins left="0.25" right="0.25" top="0.25" bottom="0.5" header="0" footer="0"/>
  <pageSetup scale="8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pageSetUpPr fitToPage="1"/>
  </sheetPr>
  <dimension ref="A1:G25"/>
  <sheetViews>
    <sheetView zoomScaleNormal="100" workbookViewId="0">
      <selection activeCell="D6" sqref="D6:F6"/>
    </sheetView>
  </sheetViews>
  <sheetFormatPr defaultColWidth="45.42578125" defaultRowHeight="12.75" x14ac:dyDescent="0.2"/>
  <cols>
    <col min="1" max="1" width="43.85546875" style="72" customWidth="1"/>
    <col min="2" max="2" width="32.42578125" style="89" customWidth="1"/>
    <col min="3" max="3" width="17.5703125" style="89" customWidth="1"/>
    <col min="4" max="4" width="19.5703125" style="72" customWidth="1"/>
    <col min="5" max="5" width="15" style="72" customWidth="1"/>
    <col min="6" max="6" width="19" style="72" customWidth="1"/>
    <col min="7" max="7" width="20.5703125" style="72" customWidth="1"/>
    <col min="8" max="16384" width="45.42578125" style="72"/>
  </cols>
  <sheetData>
    <row r="1" spans="1:7" x14ac:dyDescent="0.2">
      <c r="A1" s="168" t="s">
        <v>134</v>
      </c>
      <c r="B1" s="168"/>
      <c r="C1" s="168"/>
      <c r="D1" s="168"/>
      <c r="E1" s="168"/>
      <c r="F1" s="168"/>
      <c r="G1" s="168"/>
    </row>
    <row r="2" spans="1:7" x14ac:dyDescent="0.2">
      <c r="A2" s="169" t="s">
        <v>16</v>
      </c>
      <c r="B2" s="169"/>
      <c r="C2" s="169"/>
      <c r="D2" s="169"/>
      <c r="E2" s="169"/>
      <c r="F2" s="169"/>
      <c r="G2" s="169"/>
    </row>
    <row r="3" spans="1:7" s="74" customFormat="1" ht="38.25" x14ac:dyDescent="0.2">
      <c r="A3" s="133" t="s">
        <v>0</v>
      </c>
      <c r="B3" s="133" t="s">
        <v>76</v>
      </c>
      <c r="C3" s="133" t="s">
        <v>69</v>
      </c>
      <c r="D3" s="133" t="s">
        <v>77</v>
      </c>
      <c r="E3" s="133" t="s">
        <v>38</v>
      </c>
      <c r="F3" s="73" t="s">
        <v>137</v>
      </c>
      <c r="G3" s="73" t="s">
        <v>136</v>
      </c>
    </row>
    <row r="4" spans="1:7" x14ac:dyDescent="0.2">
      <c r="A4" s="142" t="s">
        <v>108</v>
      </c>
      <c r="B4" s="79">
        <v>38</v>
      </c>
      <c r="C4" s="79">
        <v>42</v>
      </c>
      <c r="D4" s="134">
        <f t="shared" ref="D4:D23" si="0">+B4/C4</f>
        <v>0.90476190476190477</v>
      </c>
      <c r="E4" s="135" t="str">
        <f t="shared" ref="E4:E23" si="1">IF(D4&gt;=F4,"Met", "Not Met")</f>
        <v>Met</v>
      </c>
      <c r="F4" s="136">
        <v>0.9</v>
      </c>
      <c r="G4" s="122">
        <f>D23</f>
        <v>0.89867310012062729</v>
      </c>
    </row>
    <row r="5" spans="1:7" x14ac:dyDescent="0.2">
      <c r="A5" s="142" t="s">
        <v>109</v>
      </c>
      <c r="B5" s="79">
        <v>4</v>
      </c>
      <c r="C5" s="79">
        <v>4</v>
      </c>
      <c r="D5" s="134">
        <f t="shared" si="0"/>
        <v>1</v>
      </c>
      <c r="E5" s="135" t="str">
        <f t="shared" si="1"/>
        <v>Met</v>
      </c>
      <c r="F5" s="136">
        <v>0.9</v>
      </c>
      <c r="G5" s="122">
        <f>D23</f>
        <v>0.89867310012062729</v>
      </c>
    </row>
    <row r="6" spans="1:7" ht="12" customHeight="1" x14ac:dyDescent="0.2">
      <c r="A6" s="180" t="s">
        <v>153</v>
      </c>
      <c r="B6" s="181">
        <v>15</v>
      </c>
      <c r="C6" s="181">
        <v>18</v>
      </c>
      <c r="D6" s="185" t="s">
        <v>158</v>
      </c>
      <c r="E6" s="186"/>
      <c r="F6" s="187"/>
      <c r="G6" s="122">
        <f>D23</f>
        <v>0.89867310012062729</v>
      </c>
    </row>
    <row r="7" spans="1:7" x14ac:dyDescent="0.2">
      <c r="A7" s="142" t="s">
        <v>110</v>
      </c>
      <c r="B7" s="79">
        <v>268</v>
      </c>
      <c r="C7" s="79">
        <v>295</v>
      </c>
      <c r="D7" s="134">
        <f t="shared" si="0"/>
        <v>0.90847457627118644</v>
      </c>
      <c r="E7" s="135" t="str">
        <f t="shared" si="1"/>
        <v>Met</v>
      </c>
      <c r="F7" s="136">
        <v>0.9</v>
      </c>
      <c r="G7" s="122">
        <f>D23</f>
        <v>0.89867310012062729</v>
      </c>
    </row>
    <row r="8" spans="1:7" x14ac:dyDescent="0.2">
      <c r="A8" s="142" t="s">
        <v>124</v>
      </c>
      <c r="B8" s="79">
        <v>152</v>
      </c>
      <c r="C8" s="79">
        <v>161</v>
      </c>
      <c r="D8" s="134">
        <f t="shared" si="0"/>
        <v>0.94409937888198758</v>
      </c>
      <c r="E8" s="135" t="str">
        <f t="shared" si="1"/>
        <v>Met</v>
      </c>
      <c r="F8" s="136">
        <v>0.9</v>
      </c>
      <c r="G8" s="122">
        <f>D23</f>
        <v>0.89867310012062729</v>
      </c>
    </row>
    <row r="9" spans="1:7" x14ac:dyDescent="0.2">
      <c r="A9" s="142" t="s">
        <v>125</v>
      </c>
      <c r="B9" s="79">
        <v>12</v>
      </c>
      <c r="C9" s="79">
        <v>13</v>
      </c>
      <c r="D9" s="134">
        <f t="shared" si="0"/>
        <v>0.92307692307692313</v>
      </c>
      <c r="E9" s="135" t="str">
        <f t="shared" si="1"/>
        <v>Met</v>
      </c>
      <c r="F9" s="136">
        <v>0.9</v>
      </c>
      <c r="G9" s="122">
        <f>D23</f>
        <v>0.89867310012062729</v>
      </c>
    </row>
    <row r="10" spans="1:7" x14ac:dyDescent="0.2">
      <c r="A10" s="142" t="s">
        <v>111</v>
      </c>
      <c r="B10" s="79">
        <v>69</v>
      </c>
      <c r="C10" s="79">
        <v>74</v>
      </c>
      <c r="D10" s="134">
        <f t="shared" si="0"/>
        <v>0.93243243243243246</v>
      </c>
      <c r="E10" s="135" t="str">
        <f t="shared" si="1"/>
        <v>Met</v>
      </c>
      <c r="F10" s="136">
        <v>0.9</v>
      </c>
      <c r="G10" s="122">
        <f>D23</f>
        <v>0.89867310012062729</v>
      </c>
    </row>
    <row r="11" spans="1:7" x14ac:dyDescent="0.2">
      <c r="A11" s="142" t="s">
        <v>112</v>
      </c>
      <c r="B11" s="79">
        <v>119</v>
      </c>
      <c r="C11" s="79">
        <v>138</v>
      </c>
      <c r="D11" s="134">
        <f t="shared" si="0"/>
        <v>0.8623188405797102</v>
      </c>
      <c r="E11" s="135" t="str">
        <f t="shared" si="1"/>
        <v>Not Met</v>
      </c>
      <c r="F11" s="136">
        <v>0.9</v>
      </c>
      <c r="G11" s="122">
        <f>D23</f>
        <v>0.89867310012062729</v>
      </c>
    </row>
    <row r="12" spans="1:7" x14ac:dyDescent="0.2">
      <c r="A12" s="142" t="s">
        <v>113</v>
      </c>
      <c r="B12" s="79">
        <v>41</v>
      </c>
      <c r="C12" s="79">
        <v>46</v>
      </c>
      <c r="D12" s="134">
        <f t="shared" si="0"/>
        <v>0.89130434782608692</v>
      </c>
      <c r="E12" s="135" t="str">
        <f t="shared" si="1"/>
        <v>Not Met</v>
      </c>
      <c r="F12" s="136">
        <v>0.9</v>
      </c>
      <c r="G12" s="122">
        <f>D23</f>
        <v>0.89867310012062729</v>
      </c>
    </row>
    <row r="13" spans="1:7" x14ac:dyDescent="0.2">
      <c r="A13" s="142" t="s">
        <v>126</v>
      </c>
      <c r="B13" s="79">
        <v>9</v>
      </c>
      <c r="C13" s="79">
        <v>9</v>
      </c>
      <c r="D13" s="134">
        <f t="shared" si="0"/>
        <v>1</v>
      </c>
      <c r="E13" s="135" t="str">
        <f t="shared" si="1"/>
        <v>Met</v>
      </c>
      <c r="F13" s="136">
        <v>0.9</v>
      </c>
      <c r="G13" s="122">
        <f>D23</f>
        <v>0.89867310012062729</v>
      </c>
    </row>
    <row r="14" spans="1:7" x14ac:dyDescent="0.2">
      <c r="A14" s="142" t="s">
        <v>127</v>
      </c>
      <c r="B14" s="79">
        <v>43</v>
      </c>
      <c r="C14" s="79">
        <v>46</v>
      </c>
      <c r="D14" s="134">
        <f t="shared" si="0"/>
        <v>0.93478260869565222</v>
      </c>
      <c r="E14" s="135" t="str">
        <f t="shared" si="1"/>
        <v>Met</v>
      </c>
      <c r="F14" s="136">
        <v>0.9</v>
      </c>
      <c r="G14" s="122">
        <f>D23</f>
        <v>0.89867310012062729</v>
      </c>
    </row>
    <row r="15" spans="1:7" x14ac:dyDescent="0.2">
      <c r="A15" s="75" t="s">
        <v>146</v>
      </c>
      <c r="B15" s="79">
        <v>103</v>
      </c>
      <c r="C15" s="79">
        <v>118</v>
      </c>
      <c r="D15" s="134">
        <f t="shared" si="0"/>
        <v>0.8728813559322034</v>
      </c>
      <c r="E15" s="135" t="str">
        <f t="shared" si="1"/>
        <v>Not Met</v>
      </c>
      <c r="F15" s="136">
        <v>0.9</v>
      </c>
      <c r="G15" s="122">
        <f>D23</f>
        <v>0.89867310012062729</v>
      </c>
    </row>
    <row r="16" spans="1:7" x14ac:dyDescent="0.2">
      <c r="A16" s="142" t="s">
        <v>128</v>
      </c>
      <c r="B16" s="79">
        <v>48</v>
      </c>
      <c r="C16" s="79">
        <v>54</v>
      </c>
      <c r="D16" s="134">
        <f t="shared" si="0"/>
        <v>0.88888888888888884</v>
      </c>
      <c r="E16" s="135" t="str">
        <f t="shared" si="1"/>
        <v>Not Met</v>
      </c>
      <c r="F16" s="136">
        <v>0.9</v>
      </c>
      <c r="G16" s="122">
        <f>D23</f>
        <v>0.89867310012062729</v>
      </c>
    </row>
    <row r="17" spans="1:7" x14ac:dyDescent="0.2">
      <c r="A17" s="142" t="s">
        <v>114</v>
      </c>
      <c r="B17" s="79">
        <v>17</v>
      </c>
      <c r="C17" s="79">
        <v>19</v>
      </c>
      <c r="D17" s="134">
        <f t="shared" si="0"/>
        <v>0.89473684210526316</v>
      </c>
      <c r="E17" s="135" t="str">
        <f t="shared" si="1"/>
        <v>Not Met</v>
      </c>
      <c r="F17" s="136">
        <v>0.9</v>
      </c>
      <c r="G17" s="122">
        <f>D23</f>
        <v>0.89867310012062729</v>
      </c>
    </row>
    <row r="18" spans="1:7" x14ac:dyDescent="0.2">
      <c r="A18" s="142" t="s">
        <v>115</v>
      </c>
      <c r="B18" s="79">
        <v>3</v>
      </c>
      <c r="C18" s="79">
        <v>4</v>
      </c>
      <c r="D18" s="134">
        <f t="shared" si="0"/>
        <v>0.75</v>
      </c>
      <c r="E18" s="135" t="str">
        <f t="shared" si="1"/>
        <v>Not Met</v>
      </c>
      <c r="F18" s="136">
        <v>0.9</v>
      </c>
      <c r="G18" s="122">
        <f>D23</f>
        <v>0.89867310012062729</v>
      </c>
    </row>
    <row r="19" spans="1:7" x14ac:dyDescent="0.2">
      <c r="A19" s="142" t="s">
        <v>116</v>
      </c>
      <c r="B19" s="79">
        <v>51</v>
      </c>
      <c r="C19" s="79">
        <v>53</v>
      </c>
      <c r="D19" s="134">
        <f t="shared" si="0"/>
        <v>0.96226415094339623</v>
      </c>
      <c r="E19" s="135" t="str">
        <f t="shared" si="1"/>
        <v>Met</v>
      </c>
      <c r="F19" s="136">
        <v>0.9</v>
      </c>
      <c r="G19" s="122">
        <f>D23</f>
        <v>0.89867310012062729</v>
      </c>
    </row>
    <row r="20" spans="1:7" x14ac:dyDescent="0.2">
      <c r="A20" s="142" t="s">
        <v>129</v>
      </c>
      <c r="B20" s="79">
        <v>312</v>
      </c>
      <c r="C20" s="79">
        <v>343</v>
      </c>
      <c r="D20" s="134">
        <f t="shared" si="0"/>
        <v>0.90962099125364426</v>
      </c>
      <c r="E20" s="135" t="str">
        <f t="shared" si="1"/>
        <v>Met</v>
      </c>
      <c r="F20" s="136">
        <v>0.9</v>
      </c>
      <c r="G20" s="122">
        <f>D23</f>
        <v>0.89867310012062729</v>
      </c>
    </row>
    <row r="21" spans="1:7" x14ac:dyDescent="0.2">
      <c r="A21" s="75" t="s">
        <v>154</v>
      </c>
      <c r="B21" s="79">
        <v>150</v>
      </c>
      <c r="C21" s="79">
        <v>181</v>
      </c>
      <c r="D21" s="134">
        <f t="shared" si="0"/>
        <v>0.82872928176795579</v>
      </c>
      <c r="E21" s="135" t="str">
        <f t="shared" si="1"/>
        <v>Not Met</v>
      </c>
      <c r="F21" s="136">
        <v>0.9</v>
      </c>
      <c r="G21" s="122">
        <f>D23</f>
        <v>0.89867310012062729</v>
      </c>
    </row>
    <row r="22" spans="1:7" x14ac:dyDescent="0.2">
      <c r="A22" s="142" t="s">
        <v>117</v>
      </c>
      <c r="B22" s="79">
        <v>36</v>
      </c>
      <c r="C22" s="79">
        <v>40</v>
      </c>
      <c r="D22" s="134">
        <f t="shared" si="0"/>
        <v>0.9</v>
      </c>
      <c r="E22" s="135" t="str">
        <f t="shared" si="1"/>
        <v>Met</v>
      </c>
      <c r="F22" s="136">
        <v>0.9</v>
      </c>
      <c r="G22" s="122">
        <f>D23</f>
        <v>0.89867310012062729</v>
      </c>
    </row>
    <row r="23" spans="1:7" x14ac:dyDescent="0.2">
      <c r="A23" s="143" t="s">
        <v>57</v>
      </c>
      <c r="B23" s="144">
        <f>SUM(B4:B22)</f>
        <v>1490</v>
      </c>
      <c r="C23" s="144">
        <f>SUM(C4:C22)</f>
        <v>1658</v>
      </c>
      <c r="D23" s="134">
        <f t="shared" si="0"/>
        <v>0.89867310012062729</v>
      </c>
      <c r="E23" s="135" t="str">
        <f t="shared" si="1"/>
        <v>Not Met</v>
      </c>
      <c r="F23" s="136">
        <v>0.9</v>
      </c>
      <c r="G23" s="122">
        <f>D23</f>
        <v>0.89867310012062729</v>
      </c>
    </row>
    <row r="24" spans="1:7" x14ac:dyDescent="0.2">
      <c r="A24" s="84"/>
    </row>
    <row r="25" spans="1:7" x14ac:dyDescent="0.2">
      <c r="A25" s="149" t="s">
        <v>157</v>
      </c>
    </row>
  </sheetData>
  <sortState xmlns:xlrd2="http://schemas.microsoft.com/office/spreadsheetml/2017/richdata2" ref="A5:G33">
    <sortCondition ref="A5:A33"/>
  </sortState>
  <mergeCells count="3">
    <mergeCell ref="A2:G2"/>
    <mergeCell ref="A1:G1"/>
    <mergeCell ref="D6:F6"/>
  </mergeCells>
  <phoneticPr fontId="3" type="noConversion"/>
  <printOptions horizontalCentered="1"/>
  <pageMargins left="0.25" right="0.25" top="0.25" bottom="0.25" header="0" footer="0"/>
  <pageSetup scale="81" orientation="landscape" r:id="rId1"/>
  <headerFooter alignWithMargins="0"/>
  <webPublishItems count="1">
    <webPublishItem id="16307" divId="FFY05PublicReporting_16307" sourceType="sheet" destinationFile="C:\Documents and Settings\ridgwaya.DMR-B23\My Documents\SPP\SPP-APR Feb1 2007\familyoutcomesB06.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Indicator list</vt:lpstr>
      <vt:lpstr>ICC Summary</vt:lpstr>
      <vt:lpstr>Indicator 1</vt:lpstr>
      <vt:lpstr>Indicator 2</vt:lpstr>
      <vt:lpstr>Indicator 3a</vt:lpstr>
      <vt:lpstr>Indicator 3b</vt:lpstr>
      <vt:lpstr>Indicator 3c</vt:lpstr>
      <vt:lpstr>Indicator 4a</vt:lpstr>
      <vt:lpstr>Indicator 4b</vt:lpstr>
      <vt:lpstr>Indicator 4c</vt:lpstr>
      <vt:lpstr>Indicator 5</vt:lpstr>
      <vt:lpstr>Indicator 6</vt:lpstr>
      <vt:lpstr>Indicator 7</vt:lpstr>
      <vt:lpstr>Indicator 8a</vt:lpstr>
      <vt:lpstr>Indicator 8b</vt:lpstr>
      <vt:lpstr>Indicator 8c</vt:lpstr>
      <vt:lpstr>'Indicator 2'!_ftnref1</vt:lpstr>
      <vt:lpstr>'Indicator 1'!Print_Area</vt:lpstr>
      <vt:lpstr>'Indicator 2'!Print_Area</vt:lpstr>
      <vt:lpstr>'Indicator 3a'!Print_Area</vt:lpstr>
      <vt:lpstr>'Indicator 3b'!Print_Area</vt:lpstr>
      <vt:lpstr>'Indicator 3c'!Print_Area</vt:lpstr>
      <vt:lpstr>'Indicator 4a'!Print_Area</vt:lpstr>
      <vt:lpstr>'Indicator 4b'!Print_Area</vt:lpstr>
      <vt:lpstr>'Indicator 4c'!Print_Area</vt:lpstr>
      <vt:lpstr>'Indicator 5'!Print_Area</vt:lpstr>
      <vt:lpstr>'Indicator 6'!Print_Area</vt:lpstr>
      <vt:lpstr>'Indicator 7'!Print_Area</vt:lpstr>
      <vt:lpstr>'Indicator 8a'!Print_Area</vt:lpstr>
      <vt:lpstr>'Indicator 8b'!Print_Area</vt:lpstr>
      <vt:lpstr>'Indicator 8c'!Print_Area</vt:lpstr>
      <vt:lpstr>'ICC Summary'!Print_Titles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Brekke, Amanda</cp:lastModifiedBy>
  <cp:lastPrinted>2024-05-29T20:33:42Z</cp:lastPrinted>
  <dcterms:created xsi:type="dcterms:W3CDTF">2007-01-11T17:47:07Z</dcterms:created>
  <dcterms:modified xsi:type="dcterms:W3CDTF">2025-06-04T19:53:05Z</dcterms:modified>
</cp:coreProperties>
</file>